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66"/>
  <workbookPr defaultThemeVersion="166925"/>
  <mc:AlternateContent xmlns:mc="http://schemas.openxmlformats.org/markup-compatibility/2006">
    <mc:Choice Requires="x15">
      <x15ac:absPath xmlns:x15ac="http://schemas.microsoft.com/office/spreadsheetml/2010/11/ac" url="G:\FILE DRAWERS\PreAward\Terri\Gallagher 2021-052 OCHE 07.20\"/>
    </mc:Choice>
  </mc:AlternateContent>
  <xr:revisionPtr revIDLastSave="0" documentId="13_ncr:1_{58437292-5936-43EA-AEEB-8A41A8ABDD7A}" xr6:coauthVersionLast="36" xr6:coauthVersionMax="36" xr10:uidLastSave="{00000000-0000-0000-0000-000000000000}"/>
  <bookViews>
    <workbookView xWindow="0" yWindow="0" windowWidth="28800" windowHeight="12225" tabRatio="839" activeTab="2" xr2:uid="{00000000-000D-0000-FFFF-FFFF00000000}"/>
  </bookViews>
  <sheets>
    <sheet name="Contact Information" sheetId="1" r:id="rId1"/>
    <sheet name="Narrative" sheetId="28" r:id="rId2"/>
    <sheet name="Budget Detail &amp; Amendments" sheetId="6" r:id="rId3"/>
    <sheet name="Budget Roll-Up" sheetId="18" r:id="rId4"/>
    <sheet name="Project Roll-Up" sheetId="25" r:id="rId5"/>
    <sheet name="Improvement Plan" sheetId="5" r:id="rId6"/>
    <sheet name="Program Assurances" sheetId="21" r:id="rId7"/>
    <sheet name="20-21 Calendar" sheetId="27" r:id="rId8"/>
    <sheet name="Do Not Edit" sheetId="12" state="hidden" r:id="rId9"/>
  </sheets>
  <definedNames>
    <definedName name="Contracted">'Do Not Edit'!$D$1:$D$2</definedName>
    <definedName name="ContractedServices">'Do Not Edit'!$D$1:$D$2</definedName>
    <definedName name="monthNames" localSheetId="7">{"January","February","March","April","May","June","July","August","September","October","November","December"}</definedName>
    <definedName name="monthNames">{"January","February","March","April","May","June","July","August","September","October","November","December"}</definedName>
    <definedName name="Other">'Do Not Edit'!$D$10:$D$12</definedName>
    <definedName name="Personnel">'Budget Detail &amp; Amendments'!$K$5:$K$7</definedName>
    <definedName name="_xlnm.Print_Area" localSheetId="7">'20-21 Calendar'!$B$7:$V$64</definedName>
    <definedName name="_xlnm.Print_Area" localSheetId="2">'Budget Detail &amp; Amendments'!$A$1:$T$137</definedName>
    <definedName name="_xlnm.Print_Area" localSheetId="0">'Contact Information'!$A$1:$J$70</definedName>
    <definedName name="_xlnm.Print_Area" localSheetId="1">Narrative!$A$1:$J$1260</definedName>
    <definedName name="Quarter">#REF!</definedName>
    <definedName name="Quarter_1">'Do Not Edit'!$B$1:$B$5</definedName>
    <definedName name="Quarter1">'Do Not Edit'!$B$1:$B$4</definedName>
    <definedName name="Quarters">#REF!</definedName>
    <definedName name="Salaries">#REF!</definedName>
    <definedName name="Salary">'Do Not Edit'!$C$1:$C$2</definedName>
    <definedName name="startday" localSheetId="7">'20-21 Calendar'!$M$4</definedName>
    <definedName name="startday">#REF!</definedName>
    <definedName name="Supplies">'Do Not Edit'!$A$10:$A$11</definedName>
    <definedName name="Telephone">'Do Not Edit'!$E$1:$E$2</definedName>
    <definedName name="Travel">'Do Not Edit'!$F$1:$F$1</definedName>
    <definedName name="valuevx">42.314159</definedName>
    <definedName name="WeekDay" localSheetId="7">{1,2,3,4,5,6,7}</definedName>
    <definedName name="WeekDay">{1,2,3,4,5,6,7}</definedName>
    <definedName name="weekDayNames" localSheetId="7">{"Su";"M";"Tu";"W";"Th";"F";"Sa"}</definedName>
    <definedName name="weekDayNames">{"Su";"M";"Tu";"W";"Th";"F";"Sa"}</definedName>
    <definedName name="weekdays" localSheetId="7">{"Sunday";"Monday";"Tuesday";"Wednesday";"Thursday";"Friday";"Saturday"}</definedName>
    <definedName name="weekdays">{"Sunday";"Monday";"Tuesday";"Wednesday";"Thursday";"Friday";"Saturday"}</definedName>
    <definedName name="WeekNo" localSheetId="7">{1;2;3;4;5;6}</definedName>
    <definedName name="WeekNo">{1;2;3;4;5;6}</definedName>
    <definedName name="year" localSheetId="7">'20-21 Calendar'!$F$4</definedName>
    <definedName name="year">#REF!</definedName>
    <definedName name="Yes">'Budget Detail &amp; Amendments'!$M$5:$M$6</definedName>
    <definedName name="YesNo">'Do Not Edit'!$A$1:$A$2</definedName>
    <definedName name="Z_350610BE_E33E_45EF_97EC_9E2830199A90_.wvu.PrintArea" localSheetId="7" hidden="1">'20-21 Calendar'!$B$7:$V$64</definedName>
    <definedName name="Z_350610BE_E33E_45EF_97EC_9E2830199A90_.wvu.PrintArea" localSheetId="2" hidden="1">'Budget Detail &amp; Amendments'!$A$1:$T$137</definedName>
    <definedName name="Z_350610BE_E33E_45EF_97EC_9E2830199A90_.wvu.PrintArea" localSheetId="0" hidden="1">'Contact Information'!$A$1:$J$70</definedName>
    <definedName name="Z_350610BE_E33E_45EF_97EC_9E2830199A90_.wvu.PrintArea" localSheetId="1" hidden="1">Narrative!$A$1:$J$420</definedName>
  </definedNames>
  <calcPr calcId="191029"/>
  <customWorkbookViews>
    <customWorkbookView name="Treaster, Jacque - Personal View" guid="{08C97B7F-67EE-4463-AA3D-5024C5CFCC42}" mergeInterval="0" personalView="1" maximized="1" xWindow="1672" yWindow="-8" windowWidth="1696" windowHeight="1026" tabRatio="887" activeSheetId="3"/>
    <customWorkbookView name="ApplicarionView" guid="{350610BE-E33E-45EF-97EC-9E2830199A90}" maximized="1" xWindow="-1688" yWindow="12" windowWidth="1696" windowHeight="1026" tabRatio="839" activeSheetId="1"/>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32" i="25" l="1"/>
  <c r="B31" i="25"/>
  <c r="B30" i="25"/>
  <c r="B29" i="25"/>
  <c r="B28" i="25"/>
  <c r="B27" i="25"/>
  <c r="B26" i="25"/>
  <c r="B25" i="25"/>
  <c r="B24" i="25"/>
  <c r="B23" i="25"/>
  <c r="B22" i="25"/>
  <c r="B21" i="25"/>
  <c r="B20" i="25"/>
  <c r="B19" i="25"/>
  <c r="B18" i="25"/>
  <c r="B17" i="25"/>
  <c r="B16" i="25"/>
  <c r="B15" i="25"/>
  <c r="B14" i="25"/>
  <c r="B13" i="25"/>
  <c r="B12" i="25"/>
  <c r="B11" i="25"/>
  <c r="B10" i="25"/>
  <c r="B9" i="25"/>
  <c r="B8" i="25"/>
  <c r="B7" i="25"/>
  <c r="B6" i="25"/>
  <c r="B5" i="25"/>
  <c r="B4" i="25"/>
  <c r="B3" i="25"/>
  <c r="G26" i="18" l="1"/>
  <c r="S56" i="27" l="1"/>
  <c r="R56" i="27"/>
  <c r="Q56" i="27"/>
  <c r="P56" i="27"/>
  <c r="O56" i="27"/>
  <c r="N56" i="27"/>
  <c r="M56" i="27"/>
  <c r="H56" i="27"/>
  <c r="G56" i="27"/>
  <c r="F56" i="27"/>
  <c r="E56" i="27"/>
  <c r="D56" i="27"/>
  <c r="C56" i="27"/>
  <c r="B56" i="27"/>
  <c r="M55" i="27"/>
  <c r="M57" i="27" s="1" a="1"/>
  <c r="B55" i="27"/>
  <c r="B57" i="27" s="1" a="1"/>
  <c r="S47" i="27"/>
  <c r="R47" i="27"/>
  <c r="Q47" i="27"/>
  <c r="P47" i="27"/>
  <c r="O47" i="27"/>
  <c r="N47" i="27"/>
  <c r="M47" i="27"/>
  <c r="H47" i="27"/>
  <c r="G47" i="27"/>
  <c r="F47" i="27"/>
  <c r="E47" i="27"/>
  <c r="D47" i="27"/>
  <c r="C47" i="27"/>
  <c r="B47" i="27"/>
  <c r="M46" i="27"/>
  <c r="M48" i="27" s="1" a="1"/>
  <c r="B46" i="27"/>
  <c r="B48" i="27" s="1" a="1"/>
  <c r="S38" i="27"/>
  <c r="R38" i="27"/>
  <c r="Q38" i="27"/>
  <c r="P38" i="27"/>
  <c r="O38" i="27"/>
  <c r="N38" i="27"/>
  <c r="M38" i="27"/>
  <c r="H38" i="27"/>
  <c r="G38" i="27"/>
  <c r="F38" i="27"/>
  <c r="E38" i="27"/>
  <c r="D38" i="27"/>
  <c r="C38" i="27"/>
  <c r="B38" i="27"/>
  <c r="M37" i="27"/>
  <c r="M39" i="27" s="1" a="1"/>
  <c r="B37" i="27"/>
  <c r="B39" i="27" s="1" a="1"/>
  <c r="S29" i="27"/>
  <c r="R29" i="27"/>
  <c r="Q29" i="27"/>
  <c r="P29" i="27"/>
  <c r="O29" i="27"/>
  <c r="N29" i="27"/>
  <c r="M29" i="27"/>
  <c r="H29" i="27"/>
  <c r="G29" i="27"/>
  <c r="F29" i="27"/>
  <c r="E29" i="27"/>
  <c r="D29" i="27"/>
  <c r="C29" i="27"/>
  <c r="B29" i="27"/>
  <c r="M28" i="27"/>
  <c r="M30" i="27" s="1" a="1"/>
  <c r="B28" i="27"/>
  <c r="B30" i="27" s="1" a="1"/>
  <c r="S20" i="27"/>
  <c r="R20" i="27"/>
  <c r="Q20" i="27"/>
  <c r="P20" i="27"/>
  <c r="O20" i="27"/>
  <c r="N20" i="27"/>
  <c r="M20" i="27"/>
  <c r="H20" i="27"/>
  <c r="G20" i="27"/>
  <c r="F20" i="27"/>
  <c r="E20" i="27"/>
  <c r="D20" i="27"/>
  <c r="C20" i="27"/>
  <c r="B20" i="27"/>
  <c r="M19" i="27"/>
  <c r="M21" i="27" s="1" a="1"/>
  <c r="B19" i="27"/>
  <c r="B21" i="27" s="1" a="1"/>
  <c r="S10" i="27"/>
  <c r="R10" i="27"/>
  <c r="Q10" i="27"/>
  <c r="P10" i="27"/>
  <c r="O10" i="27"/>
  <c r="N10" i="27"/>
  <c r="M10" i="27"/>
  <c r="H10" i="27"/>
  <c r="G10" i="27"/>
  <c r="F10" i="27"/>
  <c r="E10" i="27"/>
  <c r="D10" i="27"/>
  <c r="C10" i="27"/>
  <c r="B10" i="27"/>
  <c r="M9" i="27"/>
  <c r="M11" i="27" s="1" a="1"/>
  <c r="B9" i="27"/>
  <c r="B11" i="27" s="1" a="1"/>
  <c r="G44" i="27" l="1"/>
  <c r="F43" i="27"/>
  <c r="E42" i="27"/>
  <c r="D41" i="27"/>
  <c r="C40" i="27"/>
  <c r="B39" i="27"/>
  <c r="F44" i="27"/>
  <c r="E43" i="27"/>
  <c r="D42" i="27"/>
  <c r="C41" i="27"/>
  <c r="B40" i="27"/>
  <c r="E44" i="27"/>
  <c r="D43" i="27"/>
  <c r="C42" i="27"/>
  <c r="B41" i="27"/>
  <c r="H39" i="27"/>
  <c r="D44" i="27"/>
  <c r="C43" i="27"/>
  <c r="B42" i="27"/>
  <c r="H40" i="27"/>
  <c r="G39" i="27"/>
  <c r="C44" i="27"/>
  <c r="B43" i="27"/>
  <c r="H41" i="27"/>
  <c r="G40" i="27"/>
  <c r="F39" i="27"/>
  <c r="B44" i="27"/>
  <c r="H42" i="27"/>
  <c r="G41" i="27"/>
  <c r="F40" i="27"/>
  <c r="E39" i="27"/>
  <c r="H43" i="27"/>
  <c r="G42" i="27"/>
  <c r="F41" i="27"/>
  <c r="E40" i="27"/>
  <c r="D39" i="27"/>
  <c r="H44" i="27"/>
  <c r="G43" i="27"/>
  <c r="F42" i="27"/>
  <c r="E41" i="27"/>
  <c r="D40" i="27"/>
  <c r="C39" i="27"/>
  <c r="C62" i="27"/>
  <c r="B61" i="27"/>
  <c r="H59" i="27"/>
  <c r="G58" i="27"/>
  <c r="F57" i="27"/>
  <c r="B62" i="27"/>
  <c r="H60" i="27"/>
  <c r="G59" i="27"/>
  <c r="F58" i="27"/>
  <c r="E57" i="27"/>
  <c r="H61" i="27"/>
  <c r="G60" i="27"/>
  <c r="F59" i="27"/>
  <c r="E58" i="27"/>
  <c r="D57" i="27"/>
  <c r="H62" i="27"/>
  <c r="G61" i="27"/>
  <c r="F60" i="27"/>
  <c r="E59" i="27"/>
  <c r="D58" i="27"/>
  <c r="C57" i="27"/>
  <c r="G62" i="27"/>
  <c r="F61" i="27"/>
  <c r="E60" i="27"/>
  <c r="D59" i="27"/>
  <c r="C58" i="27"/>
  <c r="B57" i="27"/>
  <c r="F62" i="27"/>
  <c r="E61" i="27"/>
  <c r="D60" i="27"/>
  <c r="C59" i="27"/>
  <c r="B58" i="27"/>
  <c r="E62" i="27"/>
  <c r="D61" i="27"/>
  <c r="C60" i="27"/>
  <c r="B59" i="27"/>
  <c r="H57" i="27"/>
  <c r="D62" i="27"/>
  <c r="C61" i="27"/>
  <c r="B60" i="27"/>
  <c r="H58" i="27"/>
  <c r="G57" i="27"/>
  <c r="S26" i="27"/>
  <c r="R25" i="27"/>
  <c r="Q24" i="27"/>
  <c r="P23" i="27"/>
  <c r="O22" i="27"/>
  <c r="N21" i="27"/>
  <c r="R26" i="27"/>
  <c r="Q25" i="27"/>
  <c r="P24" i="27"/>
  <c r="O23" i="27"/>
  <c r="N22" i="27"/>
  <c r="M21" i="27"/>
  <c r="Q26" i="27"/>
  <c r="P25" i="27"/>
  <c r="O24" i="27"/>
  <c r="N23" i="27"/>
  <c r="M22" i="27"/>
  <c r="P26" i="27"/>
  <c r="O25" i="27"/>
  <c r="N24" i="27"/>
  <c r="M23" i="27"/>
  <c r="S21" i="27"/>
  <c r="O26" i="27"/>
  <c r="N25" i="27"/>
  <c r="M24" i="27"/>
  <c r="S22" i="27"/>
  <c r="R21" i="27"/>
  <c r="N26" i="27"/>
  <c r="M25" i="27"/>
  <c r="S23" i="27"/>
  <c r="R22" i="27"/>
  <c r="Q21" i="27"/>
  <c r="M26" i="27"/>
  <c r="S24" i="27"/>
  <c r="R23" i="27"/>
  <c r="Q22" i="27"/>
  <c r="P21" i="27"/>
  <c r="S25" i="27"/>
  <c r="R24" i="27"/>
  <c r="Q23" i="27"/>
  <c r="P22" i="27"/>
  <c r="O21" i="27"/>
  <c r="Q53" i="27"/>
  <c r="P52" i="27"/>
  <c r="O51" i="27"/>
  <c r="N50" i="27"/>
  <c r="M49" i="27"/>
  <c r="P53" i="27"/>
  <c r="O52" i="27"/>
  <c r="N51" i="27"/>
  <c r="M50" i="27"/>
  <c r="S48" i="27"/>
  <c r="O53" i="27"/>
  <c r="N52" i="27"/>
  <c r="M51" i="27"/>
  <c r="S49" i="27"/>
  <c r="R48" i="27"/>
  <c r="N53" i="27"/>
  <c r="M52" i="27"/>
  <c r="S50" i="27"/>
  <c r="R49" i="27"/>
  <c r="Q48" i="27"/>
  <c r="M53" i="27"/>
  <c r="S51" i="27"/>
  <c r="R50" i="27"/>
  <c r="Q49" i="27"/>
  <c r="P48" i="27"/>
  <c r="S52" i="27"/>
  <c r="R51" i="27"/>
  <c r="Q50" i="27"/>
  <c r="P49" i="27"/>
  <c r="O48" i="27"/>
  <c r="S53" i="27"/>
  <c r="R52" i="27"/>
  <c r="Q51" i="27"/>
  <c r="P50" i="27"/>
  <c r="O49" i="27"/>
  <c r="N48" i="27"/>
  <c r="R53" i="27"/>
  <c r="Q52" i="27"/>
  <c r="P51" i="27"/>
  <c r="O50" i="27"/>
  <c r="N49" i="27"/>
  <c r="M48" i="27"/>
  <c r="H52" i="27"/>
  <c r="G51" i="27"/>
  <c r="F50" i="27"/>
  <c r="E49" i="27"/>
  <c r="D48" i="27"/>
  <c r="H53" i="27"/>
  <c r="G52" i="27"/>
  <c r="F51" i="27"/>
  <c r="E50" i="27"/>
  <c r="D49" i="27"/>
  <c r="C48" i="27"/>
  <c r="G53" i="27"/>
  <c r="F52" i="27"/>
  <c r="E51" i="27"/>
  <c r="D50" i="27"/>
  <c r="C49" i="27"/>
  <c r="B48" i="27"/>
  <c r="F53" i="27"/>
  <c r="E52" i="27"/>
  <c r="D51" i="27"/>
  <c r="C50" i="27"/>
  <c r="B49" i="27"/>
  <c r="E53" i="27"/>
  <c r="D52" i="27"/>
  <c r="C51" i="27"/>
  <c r="B50" i="27"/>
  <c r="H48" i="27"/>
  <c r="D53" i="27"/>
  <c r="C52" i="27"/>
  <c r="B51" i="27"/>
  <c r="H49" i="27"/>
  <c r="G48" i="27"/>
  <c r="C53" i="27"/>
  <c r="B52" i="27"/>
  <c r="H50" i="27"/>
  <c r="G49" i="27"/>
  <c r="F48" i="27"/>
  <c r="B53" i="27"/>
  <c r="H51" i="27"/>
  <c r="G50" i="27"/>
  <c r="F49" i="27"/>
  <c r="E48" i="27"/>
  <c r="C26" i="27"/>
  <c r="B25" i="27"/>
  <c r="H23" i="27"/>
  <c r="G22" i="27"/>
  <c r="F21" i="27"/>
  <c r="B26" i="27"/>
  <c r="H24" i="27"/>
  <c r="G23" i="27"/>
  <c r="F22" i="27"/>
  <c r="E21" i="27"/>
  <c r="H25" i="27"/>
  <c r="G24" i="27"/>
  <c r="F23" i="27"/>
  <c r="E22" i="27"/>
  <c r="D21" i="27"/>
  <c r="H26" i="27"/>
  <c r="G25" i="27"/>
  <c r="F24" i="27"/>
  <c r="E23" i="27"/>
  <c r="D22" i="27"/>
  <c r="C21" i="27"/>
  <c r="G26" i="27"/>
  <c r="F25" i="27"/>
  <c r="E24" i="27"/>
  <c r="D23" i="27"/>
  <c r="C22" i="27"/>
  <c r="B21" i="27"/>
  <c r="F26" i="27"/>
  <c r="E25" i="27"/>
  <c r="D24" i="27"/>
  <c r="C23" i="27"/>
  <c r="B22" i="27"/>
  <c r="E26" i="27"/>
  <c r="D25" i="27"/>
  <c r="C24" i="27"/>
  <c r="B23" i="27"/>
  <c r="H21" i="27"/>
  <c r="D26" i="27"/>
  <c r="C25" i="27"/>
  <c r="B24" i="27"/>
  <c r="H22" i="27"/>
  <c r="G21" i="27"/>
  <c r="O44" i="27"/>
  <c r="N43" i="27"/>
  <c r="M42" i="27"/>
  <c r="S40" i="27"/>
  <c r="R39" i="27"/>
  <c r="N44" i="27"/>
  <c r="M43" i="27"/>
  <c r="S41" i="27"/>
  <c r="R40" i="27"/>
  <c r="Q39" i="27"/>
  <c r="M44" i="27"/>
  <c r="S42" i="27"/>
  <c r="R41" i="27"/>
  <c r="Q40" i="27"/>
  <c r="P39" i="27"/>
  <c r="S43" i="27"/>
  <c r="R42" i="27"/>
  <c r="Q41" i="27"/>
  <c r="P40" i="27"/>
  <c r="O39" i="27"/>
  <c r="S44" i="27"/>
  <c r="R43" i="27"/>
  <c r="Q42" i="27"/>
  <c r="P41" i="27"/>
  <c r="O40" i="27"/>
  <c r="N39" i="27"/>
  <c r="R44" i="27"/>
  <c r="Q43" i="27"/>
  <c r="P42" i="27"/>
  <c r="O41" i="27"/>
  <c r="N40" i="27"/>
  <c r="M39" i="27"/>
  <c r="Q44" i="27"/>
  <c r="P43" i="27"/>
  <c r="O42" i="27"/>
  <c r="N41" i="27"/>
  <c r="M40" i="27"/>
  <c r="P44" i="27"/>
  <c r="O43" i="27"/>
  <c r="N42" i="27"/>
  <c r="M41" i="27"/>
  <c r="S39" i="27"/>
  <c r="E35" i="27"/>
  <c r="D34" i="27"/>
  <c r="C33" i="27"/>
  <c r="B32" i="27"/>
  <c r="H30" i="27"/>
  <c r="D35" i="27"/>
  <c r="C34" i="27"/>
  <c r="B33" i="27"/>
  <c r="H31" i="27"/>
  <c r="G30" i="27"/>
  <c r="C35" i="27"/>
  <c r="B34" i="27"/>
  <c r="H32" i="27"/>
  <c r="G31" i="27"/>
  <c r="F30" i="27"/>
  <c r="B35" i="27"/>
  <c r="H33" i="27"/>
  <c r="G32" i="27"/>
  <c r="F31" i="27"/>
  <c r="E30" i="27"/>
  <c r="H34" i="27"/>
  <c r="G33" i="27"/>
  <c r="F32" i="27"/>
  <c r="E31" i="27"/>
  <c r="D30" i="27"/>
  <c r="H35" i="27"/>
  <c r="G34" i="27"/>
  <c r="F33" i="27"/>
  <c r="E32" i="27"/>
  <c r="D31" i="27"/>
  <c r="C30" i="27"/>
  <c r="G35" i="27"/>
  <c r="F34" i="27"/>
  <c r="E33" i="27"/>
  <c r="D32" i="27"/>
  <c r="C31" i="27"/>
  <c r="B30" i="27"/>
  <c r="F35" i="27"/>
  <c r="E34" i="27"/>
  <c r="D33" i="27"/>
  <c r="C32" i="27"/>
  <c r="B31" i="27"/>
  <c r="S62" i="27"/>
  <c r="R61" i="27"/>
  <c r="Q60" i="27"/>
  <c r="P59" i="27"/>
  <c r="O58" i="27"/>
  <c r="N57" i="27"/>
  <c r="R62" i="27"/>
  <c r="Q61" i="27"/>
  <c r="P60" i="27"/>
  <c r="O59" i="27"/>
  <c r="N58" i="27"/>
  <c r="M57" i="27"/>
  <c r="Q62" i="27"/>
  <c r="P61" i="27"/>
  <c r="O60" i="27"/>
  <c r="N59" i="27"/>
  <c r="M58" i="27"/>
  <c r="P62" i="27"/>
  <c r="O61" i="27"/>
  <c r="N60" i="27"/>
  <c r="M59" i="27"/>
  <c r="S57" i="27"/>
  <c r="O62" i="27"/>
  <c r="N61" i="27"/>
  <c r="M60" i="27"/>
  <c r="S58" i="27"/>
  <c r="R57" i="27"/>
  <c r="N62" i="27"/>
  <c r="M61" i="27"/>
  <c r="S59" i="27"/>
  <c r="R58" i="27"/>
  <c r="Q57" i="27"/>
  <c r="M62" i="27"/>
  <c r="S60" i="27"/>
  <c r="R59" i="27"/>
  <c r="Q58" i="27"/>
  <c r="P57" i="27"/>
  <c r="S61" i="27"/>
  <c r="R60" i="27"/>
  <c r="Q59" i="27"/>
  <c r="P58" i="27"/>
  <c r="O57" i="27"/>
  <c r="Q16" i="27"/>
  <c r="P15" i="27"/>
  <c r="O14" i="27"/>
  <c r="N13" i="27"/>
  <c r="M12" i="27"/>
  <c r="P16" i="27"/>
  <c r="O15" i="27"/>
  <c r="N14" i="27"/>
  <c r="M13" i="27"/>
  <c r="S11" i="27"/>
  <c r="O16" i="27"/>
  <c r="N15" i="27"/>
  <c r="M14" i="27"/>
  <c r="S12" i="27"/>
  <c r="R11" i="27"/>
  <c r="N16" i="27"/>
  <c r="M15" i="27"/>
  <c r="S13" i="27"/>
  <c r="R12" i="27"/>
  <c r="Q11" i="27"/>
  <c r="M16" i="27"/>
  <c r="S14" i="27"/>
  <c r="R13" i="27"/>
  <c r="Q12" i="27"/>
  <c r="P11" i="27"/>
  <c r="S15" i="27"/>
  <c r="R14" i="27"/>
  <c r="Q13" i="27"/>
  <c r="P12" i="27"/>
  <c r="O11" i="27"/>
  <c r="S16" i="27"/>
  <c r="R15" i="27"/>
  <c r="Q14" i="27"/>
  <c r="P13" i="27"/>
  <c r="O12" i="27"/>
  <c r="N11" i="27"/>
  <c r="R16" i="27"/>
  <c r="Q15" i="27"/>
  <c r="P14" i="27"/>
  <c r="O13" i="27"/>
  <c r="N12" i="27"/>
  <c r="M11" i="27"/>
  <c r="H15" i="27"/>
  <c r="G14" i="27"/>
  <c r="F13" i="27"/>
  <c r="E12" i="27"/>
  <c r="D11" i="27"/>
  <c r="H16" i="27"/>
  <c r="G15" i="27"/>
  <c r="F14" i="27"/>
  <c r="E13" i="27"/>
  <c r="D12" i="27"/>
  <c r="C11" i="27"/>
  <c r="G16" i="27"/>
  <c r="F15" i="27"/>
  <c r="E14" i="27"/>
  <c r="D13" i="27"/>
  <c r="C12" i="27"/>
  <c r="B11" i="27"/>
  <c r="F16" i="27"/>
  <c r="E15" i="27"/>
  <c r="D14" i="27"/>
  <c r="C13" i="27"/>
  <c r="B12" i="27"/>
  <c r="E16" i="27"/>
  <c r="D15" i="27"/>
  <c r="C14" i="27"/>
  <c r="B13" i="27"/>
  <c r="H11" i="27"/>
  <c r="D16" i="27"/>
  <c r="C15" i="27"/>
  <c r="B14" i="27"/>
  <c r="H12" i="27"/>
  <c r="G11" i="27"/>
  <c r="C16" i="27"/>
  <c r="B15" i="27"/>
  <c r="H13" i="27"/>
  <c r="G12" i="27"/>
  <c r="F11" i="27"/>
  <c r="B16" i="27"/>
  <c r="H14" i="27"/>
  <c r="G13" i="27"/>
  <c r="F12" i="27"/>
  <c r="E11" i="27"/>
  <c r="M35" i="27"/>
  <c r="S33" i="27"/>
  <c r="R32" i="27"/>
  <c r="Q31" i="27"/>
  <c r="P30" i="27"/>
  <c r="S34" i="27"/>
  <c r="R33" i="27"/>
  <c r="Q32" i="27"/>
  <c r="P31" i="27"/>
  <c r="O30" i="27"/>
  <c r="S35" i="27"/>
  <c r="R34" i="27"/>
  <c r="Q33" i="27"/>
  <c r="P32" i="27"/>
  <c r="O31" i="27"/>
  <c r="N30" i="27"/>
  <c r="R35" i="27"/>
  <c r="Q34" i="27"/>
  <c r="P33" i="27"/>
  <c r="O32" i="27"/>
  <c r="N31" i="27"/>
  <c r="M30" i="27"/>
  <c r="Q35" i="27"/>
  <c r="P34" i="27"/>
  <c r="O33" i="27"/>
  <c r="N32" i="27"/>
  <c r="M31" i="27"/>
  <c r="P35" i="27"/>
  <c r="O34" i="27"/>
  <c r="N33" i="27"/>
  <c r="M32" i="27"/>
  <c r="S30" i="27"/>
  <c r="O35" i="27"/>
  <c r="N34" i="27"/>
  <c r="M33" i="27"/>
  <c r="S31" i="27"/>
  <c r="R30" i="27"/>
  <c r="N35" i="27"/>
  <c r="M34" i="27"/>
  <c r="S32" i="27"/>
  <c r="R31" i="27"/>
  <c r="Q30" i="27"/>
  <c r="C4" i="18" l="1"/>
  <c r="C5" i="18"/>
  <c r="O23" i="18" l="1"/>
  <c r="O22" i="18"/>
  <c r="K22" i="18"/>
  <c r="O21" i="18"/>
  <c r="O16" i="18"/>
  <c r="O15" i="18"/>
  <c r="O14" i="18"/>
  <c r="O13" i="18"/>
  <c r="O12" i="18"/>
  <c r="O10" i="18"/>
  <c r="O5" i="18"/>
  <c r="O4" i="18"/>
  <c r="K23" i="18"/>
  <c r="K21" i="18"/>
  <c r="K16" i="18"/>
  <c r="K15" i="18"/>
  <c r="K14" i="18"/>
  <c r="K13" i="18"/>
  <c r="K12" i="18"/>
  <c r="K10" i="18"/>
  <c r="K5" i="18"/>
  <c r="K4" i="18"/>
  <c r="G23" i="18"/>
  <c r="G22" i="18"/>
  <c r="G21" i="18"/>
  <c r="G16" i="18"/>
  <c r="G15" i="18"/>
  <c r="G14" i="18"/>
  <c r="G13" i="18"/>
  <c r="G12" i="18"/>
  <c r="G10" i="18"/>
  <c r="G5" i="18"/>
  <c r="G4" i="18"/>
  <c r="C23" i="18"/>
  <c r="C22" i="18"/>
  <c r="C21" i="18"/>
  <c r="C16" i="18"/>
  <c r="C15" i="18"/>
  <c r="C14" i="18"/>
  <c r="C13" i="18"/>
  <c r="C12" i="18"/>
  <c r="C10" i="18"/>
  <c r="K26" i="18" l="1"/>
  <c r="O26" i="18" l="1"/>
  <c r="O110" i="6"/>
  <c r="Q110" i="6"/>
  <c r="S110" i="6"/>
  <c r="N110" i="6"/>
  <c r="O72" i="6"/>
  <c r="Q72" i="6"/>
  <c r="S72" i="6"/>
  <c r="N72" i="6"/>
  <c r="S43" i="6"/>
  <c r="O6" i="18" s="1"/>
  <c r="Q43" i="6"/>
  <c r="K6" i="18" s="1"/>
  <c r="O43" i="6"/>
  <c r="G6" i="18" s="1"/>
  <c r="N43" i="6"/>
  <c r="C6" i="18" s="1"/>
  <c r="O7" i="18" l="1"/>
  <c r="K7" i="18"/>
  <c r="G7" i="18"/>
  <c r="C7" i="18"/>
  <c r="S130" i="6"/>
  <c r="O28" i="18" s="1"/>
  <c r="Q130" i="6"/>
  <c r="K28" i="18" s="1"/>
  <c r="S97" i="6"/>
  <c r="Q97" i="6"/>
  <c r="S83" i="6"/>
  <c r="Q83" i="6"/>
  <c r="S58" i="6"/>
  <c r="Q58" i="6"/>
  <c r="S29" i="6"/>
  <c r="S45" i="6" s="1"/>
  <c r="Q29" i="6"/>
  <c r="Q45" i="6" s="1"/>
  <c r="O130" i="6"/>
  <c r="G28" i="18" s="1"/>
  <c r="N130" i="6"/>
  <c r="O97" i="6"/>
  <c r="N97" i="6"/>
  <c r="O83" i="6"/>
  <c r="N83" i="6"/>
  <c r="O58" i="6"/>
  <c r="N58" i="6"/>
  <c r="O29" i="6"/>
  <c r="O45" i="6" s="1"/>
  <c r="N29" i="6"/>
  <c r="C28" i="18" l="1"/>
  <c r="N45" i="6"/>
  <c r="N114" i="6" s="1"/>
  <c r="N132" i="6" s="1"/>
  <c r="N134" i="6" s="1"/>
  <c r="C26" i="18" s="1"/>
  <c r="O17" i="18"/>
  <c r="O24" i="18" s="1"/>
  <c r="O30" i="18" s="1"/>
  <c r="S112" i="6"/>
  <c r="G17" i="18"/>
  <c r="G24" i="18" s="1"/>
  <c r="G30" i="18" s="1"/>
  <c r="O112" i="6"/>
  <c r="K17" i="18"/>
  <c r="K24" i="18" s="1"/>
  <c r="K30" i="18" s="1"/>
  <c r="Q112" i="6"/>
  <c r="C17" i="18"/>
  <c r="C24" i="18" s="1"/>
  <c r="N112" i="6"/>
  <c r="O114" i="6"/>
  <c r="O137" i="6" s="1"/>
  <c r="Q114" i="6"/>
  <c r="Q137" i="6" s="1"/>
  <c r="S114" i="6"/>
  <c r="S137" i="6" s="1"/>
  <c r="C30" i="18" l="1"/>
  <c r="N137" i="6"/>
  <c r="J9" i="25"/>
  <c r="D22" i="25"/>
  <c r="F20" i="25"/>
  <c r="F22" i="25"/>
  <c r="F32" i="25"/>
  <c r="F7" i="25"/>
  <c r="F21" i="25" l="1"/>
  <c r="D15" i="25"/>
  <c r="J10" i="25"/>
  <c r="H32" i="25"/>
  <c r="F6" i="25"/>
  <c r="D21" i="25"/>
  <c r="H28" i="25"/>
  <c r="H16" i="25"/>
  <c r="F23" i="25"/>
  <c r="H6" i="25"/>
  <c r="J11" i="25"/>
  <c r="J22" i="25"/>
  <c r="F30" i="25"/>
  <c r="D8" i="25"/>
  <c r="D14" i="25"/>
  <c r="D6" i="25"/>
  <c r="D32" i="25"/>
  <c r="D16" i="25"/>
  <c r="J3" i="25"/>
  <c r="H3" i="25"/>
  <c r="J17" i="25"/>
  <c r="J16" i="25"/>
  <c r="D23" i="25"/>
  <c r="F14" i="25"/>
  <c r="D29" i="25"/>
  <c r="D11" i="25"/>
  <c r="F18" i="25"/>
  <c r="D5" i="25"/>
  <c r="H20" i="25"/>
  <c r="H8" i="25"/>
  <c r="F15" i="25"/>
  <c r="J30" i="25"/>
  <c r="H4" i="25"/>
  <c r="H14" i="25"/>
  <c r="J25" i="25"/>
  <c r="D20" i="25"/>
  <c r="F5" i="25"/>
  <c r="D26" i="25"/>
  <c r="H27" i="25"/>
  <c r="D31" i="25"/>
  <c r="H22" i="25"/>
  <c r="D7" i="25"/>
  <c r="H12" i="25"/>
  <c r="F10" i="25"/>
  <c r="D28" i="25"/>
  <c r="F29" i="25"/>
  <c r="D3" i="25"/>
  <c r="J7" i="25"/>
  <c r="D4" i="25"/>
  <c r="F13" i="25"/>
  <c r="J29" i="25"/>
  <c r="D25" i="25"/>
  <c r="F26" i="25"/>
  <c r="D18" i="25"/>
  <c r="H19" i="25"/>
  <c r="F8" i="25"/>
  <c r="D19" i="25"/>
  <c r="J24" i="25"/>
  <c r="D24" i="25"/>
  <c r="H21" i="25"/>
  <c r="F11" i="25"/>
  <c r="J8" i="25"/>
  <c r="F4" i="25"/>
  <c r="J21" i="25"/>
  <c r="H26" i="25"/>
  <c r="D17" i="25"/>
  <c r="H30" i="25"/>
  <c r="D10" i="25"/>
  <c r="H11" i="25"/>
  <c r="D27" i="25"/>
  <c r="J32" i="25"/>
  <c r="H23" i="25"/>
  <c r="F28" i="25"/>
  <c r="D30" i="25"/>
  <c r="J18" i="25"/>
  <c r="J6" i="25"/>
  <c r="H7" i="25"/>
  <c r="F12" i="25"/>
  <c r="H25" i="25"/>
  <c r="F25" i="25"/>
  <c r="J12" i="25"/>
  <c r="J13" i="25"/>
  <c r="H18" i="25"/>
  <c r="D9" i="25"/>
  <c r="F16" i="25"/>
  <c r="H31" i="25"/>
  <c r="J4" i="25"/>
  <c r="J15" i="25"/>
  <c r="H5" i="25"/>
  <c r="J27" i="25"/>
  <c r="H17" i="25"/>
  <c r="F17" i="25"/>
  <c r="F24" i="25"/>
  <c r="J5" i="25"/>
  <c r="H10" i="25"/>
  <c r="J28" i="25"/>
  <c r="J23" i="25"/>
  <c r="H29" i="25"/>
  <c r="F19" i="25"/>
  <c r="H15" i="25"/>
  <c r="D12" i="25"/>
  <c r="H13" i="25"/>
  <c r="F3" i="25"/>
  <c r="H24" i="25"/>
  <c r="F31" i="25"/>
  <c r="J20" i="25"/>
  <c r="J19" i="25"/>
  <c r="H9" i="25"/>
  <c r="F9" i="25"/>
  <c r="J31" i="25"/>
  <c r="F27" i="25"/>
  <c r="J26" i="25"/>
  <c r="J14" i="25"/>
  <c r="D13" i="25"/>
</calcChain>
</file>

<file path=xl/sharedStrings.xml><?xml version="1.0" encoding="utf-8"?>
<sst xmlns="http://schemas.openxmlformats.org/spreadsheetml/2006/main" count="852" uniqueCount="285">
  <si>
    <t>Amount</t>
  </si>
  <si>
    <t>Salaries</t>
  </si>
  <si>
    <t>Expenditure Items:</t>
  </si>
  <si>
    <t>Hourly Wages</t>
  </si>
  <si>
    <t>Employee Benefits</t>
  </si>
  <si>
    <t>Personnel Services</t>
  </si>
  <si>
    <t>Total Personnel Services</t>
  </si>
  <si>
    <t>Operating Expenses</t>
  </si>
  <si>
    <t>Contracted Services</t>
  </si>
  <si>
    <t>Audit Costs</t>
  </si>
  <si>
    <t>Printing</t>
  </si>
  <si>
    <t>Minor Equipment</t>
  </si>
  <si>
    <t>Postage and Mailing</t>
  </si>
  <si>
    <t>Consumable Supplies</t>
  </si>
  <si>
    <t>Telephone</t>
  </si>
  <si>
    <t>Travel</t>
  </si>
  <si>
    <t xml:space="preserve">Rent </t>
  </si>
  <si>
    <t>Utilities</t>
  </si>
  <si>
    <t>Repair and Maintenance</t>
  </si>
  <si>
    <t>Dues/Subscriptions</t>
  </si>
  <si>
    <t>Training/Registration Costs</t>
  </si>
  <si>
    <t>Other</t>
  </si>
  <si>
    <t>Total Operating Expenditures</t>
  </si>
  <si>
    <t>Indirect Costs</t>
  </si>
  <si>
    <t>Total Operating Equipment</t>
  </si>
  <si>
    <t>Total Expenditures</t>
  </si>
  <si>
    <t>Federal Guidelines state that no more than 5% of project funds can go to administration and indirect costs.</t>
  </si>
  <si>
    <t>Which required and/or permissive uses of funds will this project support?</t>
  </si>
  <si>
    <t>Please indicate if your campus will be using 5% for administrative/indirect costs:</t>
  </si>
  <si>
    <t>Expected Measurable Outcome:</t>
  </si>
  <si>
    <t>Administrative Costs:</t>
  </si>
  <si>
    <t>Yes</t>
  </si>
  <si>
    <t>No</t>
  </si>
  <si>
    <t>Expenditure Code:</t>
  </si>
  <si>
    <t>Line Item Detail Description:</t>
  </si>
  <si>
    <t>Amount:</t>
  </si>
  <si>
    <t>Major Equipment:</t>
  </si>
  <si>
    <t>Communications: (Telephone/Postage and Mailing)</t>
  </si>
  <si>
    <t>Amendment #1</t>
  </si>
  <si>
    <t>Amendment #2</t>
  </si>
  <si>
    <t>Amendment #3</t>
  </si>
  <si>
    <t>(This amount will be taken out of your current budget)</t>
  </si>
  <si>
    <t>Original Budget (Do not edit)</t>
  </si>
  <si>
    <r>
      <rPr>
        <b/>
        <sz val="11"/>
        <color theme="1"/>
        <rFont val="Calibri"/>
        <family val="2"/>
        <scheme val="minor"/>
      </rPr>
      <t>Program:</t>
    </r>
    <r>
      <rPr>
        <sz val="11"/>
        <color theme="1"/>
        <rFont val="Calibri"/>
        <family val="2"/>
        <scheme val="minor"/>
      </rPr>
      <t xml:space="preserve"> Carl D. Perkins Vocational and Technical Education Act of 2006, Title I.</t>
    </r>
  </si>
  <si>
    <t>Perkins Program Coordinator/Grant Manager:</t>
  </si>
  <si>
    <t>Fiscal Manager:</t>
  </si>
  <si>
    <t>Quarter 1</t>
  </si>
  <si>
    <t>Quarter 2</t>
  </si>
  <si>
    <t>Quarter 3</t>
  </si>
  <si>
    <t>Quarter 4</t>
  </si>
  <si>
    <t>Ongoing</t>
  </si>
  <si>
    <t>Major Equipment</t>
  </si>
  <si>
    <t>Campus:</t>
  </si>
  <si>
    <t>Grant Year:</t>
  </si>
  <si>
    <t>Describe proposed administrative costs here, including the person performing the tasks and what they will be doing:</t>
  </si>
  <si>
    <t>End Quarter</t>
  </si>
  <si>
    <t>Begin Quarter</t>
  </si>
  <si>
    <t>Total Personnel Services:</t>
  </si>
  <si>
    <t>Total Communications:</t>
  </si>
  <si>
    <t>Total Travel:</t>
  </si>
  <si>
    <t>Total Major Equipment:</t>
  </si>
  <si>
    <t>Project #:</t>
  </si>
  <si>
    <r>
      <t xml:space="preserve">The budget roll ups are populated by the entries on your Budget &amp; Amendment tabs - </t>
    </r>
    <r>
      <rPr>
        <b/>
        <sz val="11"/>
        <color rgb="FFC00000"/>
        <rFont val="Calibri"/>
        <family val="2"/>
        <scheme val="minor"/>
      </rPr>
      <t>please do not edit</t>
    </r>
  </si>
  <si>
    <t xml:space="preserve">Please complete this section only if OCHE has requested your campus to do so </t>
  </si>
  <si>
    <t>Targeted CTE Area(s) or Pathways for These Goals:</t>
  </si>
  <si>
    <t>Steps of Your Improvement Plan:</t>
  </si>
  <si>
    <t>How Will Funding Support These Goals?</t>
  </si>
  <si>
    <t>What are the Measurable Improvement Expected Outcomes?</t>
  </si>
  <si>
    <t>Begin Quarter: (Please select):</t>
  </si>
  <si>
    <t>End Quarter: (Please select):</t>
  </si>
  <si>
    <t>Approved Funding</t>
  </si>
  <si>
    <t>Comments/Description of Changes:</t>
  </si>
  <si>
    <t>Grant Allocation:</t>
  </si>
  <si>
    <t xml:space="preserve"> The maximum allowed for the institution is:</t>
  </si>
  <si>
    <t>Salary and Hourly Wages:</t>
  </si>
  <si>
    <t>Total Salary and Hourly Wages:</t>
  </si>
  <si>
    <t>Total Employee Benefits:</t>
  </si>
  <si>
    <t>Supplies and Materials (Books and Reference Material/Office Supplies/CTE Classroom Supplies/Software/Minor Equipment)</t>
  </si>
  <si>
    <t xml:space="preserve">Travel: </t>
  </si>
  <si>
    <t>Total Other Services:</t>
  </si>
  <si>
    <t>Total Supplies and Materials:</t>
  </si>
  <si>
    <t>Total Other Expenditures:</t>
  </si>
  <si>
    <t>Operating Expenditures:</t>
  </si>
  <si>
    <t>Total Indirect Costs: Cannot exceed the 5% cap</t>
  </si>
  <si>
    <t>Total Direct Costs (Personnel Services plus Operating Costs):</t>
  </si>
  <si>
    <t>Total Grant Award (Direct Costs+ Major Equipment + Indirect Costs):</t>
  </si>
  <si>
    <t>Please provide the email addresses, names and titles of people on your campus to be notified of grant issues</t>
  </si>
  <si>
    <t>http://www.vertex42.com/calendars/school-calendar.html</t>
  </si>
  <si>
    <t>© 2013 Vertex42 LLC</t>
  </si>
  <si>
    <t>Fall</t>
  </si>
  <si>
    <t>Start Day:</t>
  </si>
  <si>
    <t>"Perkins/BSP Calendar"</t>
  </si>
  <si>
    <t>July</t>
  </si>
  <si>
    <t>January</t>
  </si>
  <si>
    <t>PERKINS DATES</t>
  </si>
  <si>
    <t>Perkins Coordinators Call 9:00 am</t>
  </si>
  <si>
    <t>August</t>
  </si>
  <si>
    <t>February</t>
  </si>
  <si>
    <t xml:space="preserve">Final Fiscal report and Final Narrative due </t>
  </si>
  <si>
    <t>September</t>
  </si>
  <si>
    <t>March</t>
  </si>
  <si>
    <t>October</t>
  </si>
  <si>
    <t>April</t>
  </si>
  <si>
    <t>November</t>
  </si>
  <si>
    <t>May</t>
  </si>
  <si>
    <t>December</t>
  </si>
  <si>
    <t>June</t>
  </si>
  <si>
    <t>Deadline for major equipment orders</t>
  </si>
  <si>
    <t>Budget for Project #1</t>
  </si>
  <si>
    <t>Budget for Project #2</t>
  </si>
  <si>
    <t>Budget for Project #3</t>
  </si>
  <si>
    <t>Budget for Project #4</t>
  </si>
  <si>
    <t>Budget for Project #5</t>
  </si>
  <si>
    <t>Budget for Project #6</t>
  </si>
  <si>
    <t>Budget for Project #7</t>
  </si>
  <si>
    <t>Budget for Project #8</t>
  </si>
  <si>
    <t>Budget for Project #9</t>
  </si>
  <si>
    <t>Budget for Project #10</t>
  </si>
  <si>
    <t>Budget for Project #11</t>
  </si>
  <si>
    <t>Budget for Project #12</t>
  </si>
  <si>
    <t>Budget for Project #13</t>
  </si>
  <si>
    <t>Budget for Project #14</t>
  </si>
  <si>
    <t>Budget for Project #15</t>
  </si>
  <si>
    <t>Budget for Project #16</t>
  </si>
  <si>
    <t>Budget for Project #17</t>
  </si>
  <si>
    <t>Budget for Project #18</t>
  </si>
  <si>
    <t>Budget for Project #19</t>
  </si>
  <si>
    <t>Budget for Project #20</t>
  </si>
  <si>
    <t>Budget for Project #21</t>
  </si>
  <si>
    <t>Budget for Project #22</t>
  </si>
  <si>
    <t>Budget for Project #23</t>
  </si>
  <si>
    <t>Budget for Project #24</t>
  </si>
  <si>
    <t>Budget for Project #25</t>
  </si>
  <si>
    <t>Budget for Project #26</t>
  </si>
  <si>
    <t>Budget for Project #27</t>
  </si>
  <si>
    <t>Budget for Project #28</t>
  </si>
  <si>
    <t>Budget for Project #29</t>
  </si>
  <si>
    <t>Budget for Project #30</t>
  </si>
  <si>
    <t>Original Budget</t>
  </si>
  <si>
    <t>Employee Benefits (FICA, Retirement, WC, SUE) &amp; Health Insurance (Annual Premium times % of FTE)</t>
  </si>
  <si>
    <t>Other Services: (Contracted Services/Printing)</t>
  </si>
  <si>
    <t>Other Expenditures (Dues &amp; Subscriptions/Conference &amp; Training Registration/Meeting Rooms):</t>
  </si>
  <si>
    <t>Total Operating Costs:</t>
  </si>
  <si>
    <t>Pathways &amp; DE Coordinators Call 1:30 pm</t>
  </si>
  <si>
    <t>PATHWAYS DATES</t>
  </si>
  <si>
    <t>PERKINS &amp; PATHWAYS DATES</t>
  </si>
  <si>
    <t>Perkins Fiscal Year 18-19 Begins</t>
  </si>
  <si>
    <t>Perkins &amp; Pathways Quarter 2 Reports Due</t>
  </si>
  <si>
    <t>Pathways and DE Coordinators Calls 1:30pm</t>
  </si>
  <si>
    <t>Perkins Coordinator Calls 9:00am</t>
  </si>
  <si>
    <t>PERKINS and MCP RFP Released</t>
  </si>
  <si>
    <t>Perkins &amp; Pathways Quarter 3 Reports Due</t>
  </si>
  <si>
    <t>Perkins &amp; Pathways Quarter 1 Reports Due</t>
  </si>
  <si>
    <t>Perkins Fiscal Year 18-19 Ends</t>
  </si>
  <si>
    <t>Improvement Plan Goals:</t>
  </si>
  <si>
    <t>End of 1st Quarter</t>
  </si>
  <si>
    <t>End of 2nd Quarter</t>
  </si>
  <si>
    <t>End of 3rd Quarter</t>
  </si>
  <si>
    <t>All travel will follow the state of Montana rates and policies</t>
  </si>
  <si>
    <t>Additional Perkins Contact (if applicable - this please include the Montana Career Pathways Coordinator here if your campus receives that grant):</t>
  </si>
  <si>
    <t xml:space="preserve">Personal Services: </t>
  </si>
  <si>
    <t>10 &amp; 24</t>
  </si>
  <si>
    <t>2, 16, 30</t>
  </si>
  <si>
    <t>5</t>
  </si>
  <si>
    <t>4</t>
  </si>
  <si>
    <r>
      <rPr>
        <b/>
        <sz val="11"/>
        <color theme="1"/>
        <rFont val="Calibri"/>
        <family val="2"/>
        <scheme val="minor"/>
      </rPr>
      <t>Perkins Program Manager:</t>
    </r>
    <r>
      <rPr>
        <sz val="11"/>
        <color theme="1"/>
        <rFont val="Calibri"/>
        <family val="2"/>
        <scheme val="minor"/>
      </rPr>
      <t xml:space="preserve"> Katy Brooke</t>
    </r>
  </si>
  <si>
    <r>
      <rPr>
        <b/>
        <sz val="11"/>
        <color theme="1"/>
        <rFont val="Calibri"/>
        <family val="2"/>
        <scheme val="minor"/>
      </rPr>
      <t>Phone:</t>
    </r>
    <r>
      <rPr>
        <sz val="11"/>
        <color theme="1"/>
        <rFont val="Calibri"/>
        <family val="2"/>
        <scheme val="minor"/>
      </rPr>
      <t xml:space="preserve"> 406-449-9141</t>
    </r>
  </si>
  <si>
    <r>
      <rPr>
        <b/>
        <sz val="11"/>
        <color theme="1"/>
        <rFont val="Calibri"/>
        <family val="2"/>
        <scheme val="minor"/>
      </rPr>
      <t>Email:</t>
    </r>
    <r>
      <rPr>
        <sz val="11"/>
        <color theme="1"/>
        <rFont val="Calibri"/>
        <family val="2"/>
        <scheme val="minor"/>
      </rPr>
      <t xml:space="preserve"> kbrooke@montana.edu</t>
    </r>
  </si>
  <si>
    <r>
      <rPr>
        <b/>
        <sz val="11"/>
        <color theme="1"/>
        <rFont val="Calibri"/>
        <family val="2"/>
        <scheme val="minor"/>
      </rPr>
      <t>Application Due Date:</t>
    </r>
    <r>
      <rPr>
        <sz val="11"/>
        <color theme="1"/>
        <rFont val="Calibri"/>
        <family val="2"/>
        <scheme val="minor"/>
      </rPr>
      <t xml:space="preserve"> </t>
    </r>
  </si>
  <si>
    <t>Last Name</t>
  </si>
  <si>
    <t>First Name</t>
  </si>
  <si>
    <t>Address</t>
  </si>
  <si>
    <t xml:space="preserve">City </t>
  </si>
  <si>
    <t>State</t>
  </si>
  <si>
    <t>Zip Code</t>
  </si>
  <si>
    <t>Phone</t>
  </si>
  <si>
    <t>Extension</t>
  </si>
  <si>
    <t>Fax</t>
  </si>
  <si>
    <t>Email Address</t>
  </si>
  <si>
    <t>Name/Title:</t>
  </si>
  <si>
    <t xml:space="preserve">Email Address: </t>
  </si>
  <si>
    <t>Perkins Postsecondary Local Application 2020-21</t>
  </si>
  <si>
    <t>Project/Program Purchase #1</t>
  </si>
  <si>
    <t>Project Title:</t>
  </si>
  <si>
    <t>Project/Program/Purchase Summary</t>
  </si>
  <si>
    <r>
      <t xml:space="preserve">Please identify the results from your Comprehensive Local Needs Assessment that are addressed by this project, program or purchase:
</t>
    </r>
    <r>
      <rPr>
        <i/>
        <sz val="12"/>
        <color theme="1"/>
        <rFont val="Calibri"/>
        <family val="2"/>
        <scheme val="minor"/>
      </rPr>
      <t>(include specific data and how this project, program or purchases addresses the identified need)</t>
    </r>
  </si>
  <si>
    <t>Project/Program Purchase #2</t>
  </si>
  <si>
    <t>Project/Program Purchase #6</t>
  </si>
  <si>
    <t>Project/Program Purchase #5</t>
  </si>
  <si>
    <t>Project/Program Purchase #4</t>
  </si>
  <si>
    <t>Project/Program Purchase #3</t>
  </si>
  <si>
    <t>Project/Program Purchase #7</t>
  </si>
  <si>
    <t>Project/Program Purchase #8</t>
  </si>
  <si>
    <t>Project/Program Purchase #9</t>
  </si>
  <si>
    <t>Project/Program Purchase #10</t>
  </si>
  <si>
    <t xml:space="preserve">Total Direct Costs: </t>
  </si>
  <si>
    <t>Perkins/BSP Calendar FY 2020-2021</t>
  </si>
  <si>
    <t>Project/Program Purchase #11</t>
  </si>
  <si>
    <t>Project/Program Purchase #12</t>
  </si>
  <si>
    <t>Project/Program Purchase #13</t>
  </si>
  <si>
    <t>Project/Program Purchase #14</t>
  </si>
  <si>
    <t>Project/Program Purchase #15</t>
  </si>
  <si>
    <t>Project/Program Purchase #16</t>
  </si>
  <si>
    <t>Project/Program Purchase #17</t>
  </si>
  <si>
    <t>Project/Program Purchase #18</t>
  </si>
  <si>
    <t>Project/Program Purchase #19</t>
  </si>
  <si>
    <t>Project/Program Purchase #20</t>
  </si>
  <si>
    <t>Project/Program Purchase #21</t>
  </si>
  <si>
    <t>Project/Program Purchase #22</t>
  </si>
  <si>
    <t>Project/Program Purchase #23</t>
  </si>
  <si>
    <t>Project/Program Purchase #24</t>
  </si>
  <si>
    <t>Project/Program Purchase #25</t>
  </si>
  <si>
    <t>Project/Program Purchase #26</t>
  </si>
  <si>
    <t>Project/Program Purchase #27</t>
  </si>
  <si>
    <t>Project/Program Purchase #28</t>
  </si>
  <si>
    <t>Project/Program Purchase #29</t>
  </si>
  <si>
    <t>Project/Program Purchase #30</t>
  </si>
  <si>
    <t xml:space="preserve">Carl D. Perkins Program Assurance Agreement 2020-2021
The applicant will comply with the requirements of P.L 109-270 (the Carl D. Perkins Career and Technical Education IV Act of 2016) and all applicable federal and state rules and regulations, including timely reporting of fiscal and programmatic data. In particular, Carl Perkins funds will be used to supplement, and in no case supplant, state or local funds. 
The applicant assures the Montana Board of Regents that services provided under the approved application will be provided in accordance with P.L. 109-270, and will not discriminate or violate provisions of the Title IX of the Education Amendments of 1972, Title VI of the Civil Rights Act of 1964, or Section 504 of the Rehabilitation Act of 1973, or Title II of the Americans with Disabilities Act of 1990. 
The applicant certifies that they have read and will comply with the requirements of the Certification Regarding Lobbying &amp; the Certification Regarding Debarment, Suspension, Ineligibility, and Voluntary Exclusion (Lower Tier Covered Transactions) at Section 1352, Title 31 of the U.S. Code, (implemented at 34 CFR Part 82, Sections 82.105 and 82.110). 
The applicant certifies that they have read and will comply with the applicable requirements of 2 CFR 200, including the Assurances of Non-Construction Programs available in SF-424b (OMB Control No:0348-0040). 
The applicant certifies that the detailed budget and budget narrative submitted are correct and complete for the purposes set forth in the application documents. The activities proposed for funding have met the parameters for Required Use; and Permissible Use of funding for the purposes of Section 135 of P.L. 109-270.
The applicant certifies that they will follow all laws and regulations affecting federal programs as outlined in the Code of Federal Regulations specifically for Grants and Agreements by 2 CFR, which is also outlined in Education Department General Administrative Regulations (EDGAR) URLS, http://www.ed.gov/policy/fund/reg/edgarReg/edgar.html
The applicant certifies that they understand that all payments made under this program are subject to CMIA requirements in Part 80 of EDGAR. Recipients must use grants funds only for obligations incurred during the funding period. 
The applicant certifies that they understand that their institution expends $750,000 or more in federal awards during the fiscal year, they are required to have an audit in accordance with 2 CFR 200. 
By signing the next page, the applicant certifies that it will retain all financial records, supporting documents, statistical records, and all other records pertinent to an award for which federal funds are received for a period of three years from submission of the final expenditures report for which the funds are used or until such time greater than three years as all pending reviews or audits have been completed and resolved.
</t>
  </si>
  <si>
    <t>Missoula College</t>
  </si>
  <si>
    <t>20-21</t>
  </si>
  <si>
    <t>Dalessio</t>
  </si>
  <si>
    <t>Katie</t>
  </si>
  <si>
    <t>1205 E. Broadway</t>
  </si>
  <si>
    <t>Missoula</t>
  </si>
  <si>
    <t>MT</t>
  </si>
  <si>
    <t>katie.dalessio@mso.umt.edu</t>
  </si>
  <si>
    <t xml:space="preserve">Missoula </t>
  </si>
  <si>
    <t>Patterson</t>
  </si>
  <si>
    <t>Jordan</t>
  </si>
  <si>
    <t>jordan.patterson@mso.umt.edu</t>
  </si>
  <si>
    <t>CTE Career Coach</t>
  </si>
  <si>
    <t>Position will coach 50 students through out the academic year, track internship data and job placement.</t>
  </si>
  <si>
    <t>1.0 FTE CTE Career Coach, $13.73 per hour</t>
  </si>
  <si>
    <t xml:space="preserve">Need to coach dually enrolled and newly admitted Missoula College students into relevant career pathways that lead to CTE careers. </t>
  </si>
  <si>
    <t>Instructional and Web Designer</t>
  </si>
  <si>
    <t xml:space="preserve">Increase number of online and remote CTE courses at Missoula College. </t>
  </si>
  <si>
    <t>1.0 FTE CTE Instructional and Web Designer</t>
  </si>
  <si>
    <t>Nursing Simulation Modules</t>
  </si>
  <si>
    <t xml:space="preserve">Reinforce instruction for COVID displaced students. With the transition to Remote Instruction, many health programs are struggling to provide students with the breadth and depth of technical skills needed to succeed in hands-on health professions.  This project would support the acquisition of simulation software for Nursing students affected by the Covid-19 Pandemic by missing out on clinical opportunities. </t>
  </si>
  <si>
    <t>36 Nursing students would have access to module for missed Clinical Rotation experience.</t>
  </si>
  <si>
    <t>Shadow Health, Inc. Digital Clinical Experience Health Assessment and Pediatrics software</t>
  </si>
  <si>
    <t>Diesel Technology Equipment Update</t>
  </si>
  <si>
    <t xml:space="preserve">Purchase two Premier R-1234yf Recover, Recycle and Rechange A/C Machines and a new Better Engineering Model F-5000-P Parts Cleaning System. </t>
  </si>
  <si>
    <t>Two Robinair Model ROBAC1234-4 Machines</t>
  </si>
  <si>
    <t>Parts Washing System Model F-5000-P</t>
  </si>
  <si>
    <t>Gallagher</t>
  </si>
  <si>
    <t>Tom</t>
  </si>
  <si>
    <t>Colleen Hunter, Sponsored Programs</t>
  </si>
  <si>
    <t>colleen.hunter@umontana.edu</t>
  </si>
  <si>
    <t>R(2), R(3), R(4)</t>
  </si>
  <si>
    <t>To provide CTE faculty skills in instructional and web design, as well as emerging educational technologies. Primary responsibility is to assist and support CTE faculty in developing online and remote courses and incorporating educational technologies in teaching and learning across the CTE departments as well as supporting the CTE web pages.</t>
  </si>
  <si>
    <t>R(2), R(4), R(5)</t>
  </si>
  <si>
    <t>R(1), R(4), R(7)</t>
  </si>
  <si>
    <t>R(3), R(4), R(7)</t>
  </si>
  <si>
    <t>Career-Focused Freshman Seminar</t>
  </si>
  <si>
    <t>Increase the number of CTE majors in each department.</t>
  </si>
  <si>
    <t>.54 FTE Instructor Salary ($38,000 base salary) for one semester</t>
  </si>
  <si>
    <t>Tutoring for Industrial Technology Students</t>
  </si>
  <si>
    <t xml:space="preserve">The Missoula College West Campus is located approximately six miles from the Missoula College River Campus. Driving time between campuses varies from 15-40 minutes, depending on traffic conditions. We request Perkins funding to continue to provide regularly-scheduled on-site tutoring services to assist students enrolled in M 111 Technical Math and CAPP 120 Introduction to Computers. </t>
  </si>
  <si>
    <t>Increase student success in M 111 Technical Math and CAPP 120 Introduction to Computers. Tutoring will serve 25 Industrial Technology students.</t>
  </si>
  <si>
    <t>R(8), R(9)</t>
  </si>
  <si>
    <t>Non work study student employee wages to serve as tutors (285 hours at $12.00 per hour)</t>
  </si>
  <si>
    <t>Professional Development-TBD</t>
  </si>
  <si>
    <t>If permitted, budgeting $25,000 for travel and conference registration. Consistent with prior year amounts. Will seek OCHE approval prior to expending any funds.</t>
  </si>
  <si>
    <t>CTE Faculty/Staff Travel for Professional Development-TBD with OCHE approval</t>
  </si>
  <si>
    <t>CTE Faculty/Staff Conference Registrations-TBD with OCHE approval</t>
  </si>
  <si>
    <t>R(1), R(4), R(5), R(7)</t>
  </si>
  <si>
    <t>Professional development.</t>
  </si>
  <si>
    <t>To provide comprehensive career coaching service, using a developmental approach for high school and Missoula College CTE students. This is achieved through offering individual career coaching appointments, administering career-related assessments and interpretations, assisting with academic and career decision making, job search processes, interviewing assistance, and presenting career-related workshops. Assists with employer development/networking as relevant for Missoula College programs.</t>
  </si>
  <si>
    <t>Career Coach office supplies; paper products, pens, etc.</t>
  </si>
  <si>
    <t>1.0 FTE CTE Career Coach, 28.7% UM Staff benefit rate ($8,196) plus $1,054 per month for Health Insurance ($12,648).</t>
  </si>
  <si>
    <t>1.0 FTE CTE Instructional and Web Designer, 31.3% UM LOA benefit rate ($15,024) plus $1,054 per month for Health Insurance ($12,648).</t>
  </si>
  <si>
    <t>.54 FTE Instructor, 24.8% UM Faculty benefit rate ($2,544) plus prorate portion of $1,054 Health Insurance ($1,318) for one semester</t>
  </si>
  <si>
    <t>Student employee benefits to serve as tutors, 3.9% student benefit rate (285 hours at $12.00 per hour)</t>
  </si>
  <si>
    <t>CTE faculty need support building and executing remote and online courses.All CTE programs at Missoula College are in need of updated, relevant information in a user friendly format on the website.</t>
  </si>
  <si>
    <t xml:space="preserve">Spring 2020 Advisory board voted in support of updated technology for Diesel Technology and Heavy Equipment Operations. </t>
  </si>
  <si>
    <t>COVID-19 forced hospitals to end clinical rotation early. This will allow Nursing students to "catch up" remotely on clinical skills.</t>
  </si>
  <si>
    <t>Student enrollment continues to challenge most CTE programs. A large group of students enter the college witout a clear idea of what to student. Four career focused 2 credit courses have been develeoped to help new students choose an academic track during their first semester at Missoula College. Each course focuses on a difference CTE track.</t>
  </si>
  <si>
    <t xml:space="preserve">Multiple advisory boards identified need for more CTE graduates to enter the workforce. </t>
  </si>
  <si>
    <t>Spring 2020 Advisory board meeting stressed need for Industrial Technology graduates with strong math and computer skills.</t>
  </si>
  <si>
    <t>Professional Development needed.</t>
  </si>
  <si>
    <t>Hydraulic Shear, 1/4" plate, for Welding Technology</t>
  </si>
  <si>
    <t xml:space="preserve">Spring 2020 Advisory board voted in support of updated technology for Welding Technology. </t>
  </si>
  <si>
    <t>Welding Technology Program Equipment</t>
  </si>
  <si>
    <t>Purchase Hydraulic Shear with 1/4" plate.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</si>
</sst>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7" formatCode="&quot;$&quot;#,##0.00_);\(&quot;$&quot;#,##0.00\)"/>
    <numFmt numFmtId="44" formatCode="_(&quot;$&quot;* #,##0.00_);_(&quot;$&quot;* \(#,##0.00\);_(&quot;$&quot;* &quot;-&quot;??_);_(@_)"/>
    <numFmt numFmtId="43" formatCode="_(* #,##0.00_);_(* \(#,##0.00\);_(* &quot;-&quot;??_);_(@_)"/>
    <numFmt numFmtId="164" formatCode="&quot;$&quot;#,##0.00"/>
    <numFmt numFmtId="165" formatCode="mmmm\ yyyy"/>
    <numFmt numFmtId="166" formatCode="mmmm"/>
    <numFmt numFmtId="167" formatCode="d"/>
  </numFmts>
  <fonts count="33" x14ac:knownFonts="1">
    <font>
      <sz val="11"/>
      <color theme="1"/>
      <name val="Calibri"/>
      <family val="2"/>
      <scheme val="minor"/>
    </font>
    <font>
      <b/>
      <sz val="11"/>
      <color theme="1"/>
      <name val="Calibri"/>
      <family val="2"/>
      <scheme val="minor"/>
    </font>
    <font>
      <b/>
      <sz val="12"/>
      <color theme="1"/>
      <name val="Calibri"/>
      <family val="2"/>
      <scheme val="minor"/>
    </font>
    <font>
      <b/>
      <sz val="14"/>
      <color theme="1"/>
      <name val="Calibri"/>
      <family val="2"/>
      <scheme val="minor"/>
    </font>
    <font>
      <b/>
      <u/>
      <sz val="14"/>
      <color theme="1"/>
      <name val="Calibri"/>
      <family val="2"/>
      <scheme val="minor"/>
    </font>
    <font>
      <b/>
      <sz val="16"/>
      <color theme="1"/>
      <name val="Calibri"/>
      <family val="2"/>
      <scheme val="minor"/>
    </font>
    <font>
      <sz val="11"/>
      <color rgb="FFC00000"/>
      <name val="Calibri"/>
      <family val="2"/>
      <scheme val="minor"/>
    </font>
    <font>
      <b/>
      <sz val="11"/>
      <color rgb="FFC00000"/>
      <name val="Calibri"/>
      <family val="2"/>
      <scheme val="minor"/>
    </font>
    <font>
      <sz val="12"/>
      <color theme="1"/>
      <name val="Calibri"/>
      <family val="2"/>
      <scheme val="minor"/>
    </font>
    <font>
      <b/>
      <sz val="18"/>
      <color theme="1"/>
      <name val="Calibri"/>
      <family val="2"/>
      <scheme val="minor"/>
    </font>
    <font>
      <sz val="18"/>
      <color theme="1"/>
      <name val="Calibri"/>
      <family val="2"/>
      <scheme val="minor"/>
    </font>
    <font>
      <sz val="10"/>
      <name val="Arial"/>
      <family val="2"/>
    </font>
    <font>
      <b/>
      <sz val="14"/>
      <name val="Arial"/>
      <family val="2"/>
    </font>
    <font>
      <b/>
      <sz val="10"/>
      <color indexed="16"/>
      <name val="Arial"/>
      <family val="2"/>
    </font>
    <font>
      <u/>
      <sz val="10"/>
      <color indexed="12"/>
      <name val="Verdana"/>
      <family val="2"/>
    </font>
    <font>
      <u/>
      <sz val="8"/>
      <color indexed="12"/>
      <name val="Arial"/>
      <family val="2"/>
    </font>
    <font>
      <sz val="10"/>
      <name val="Verdana"/>
      <family val="2"/>
    </font>
    <font>
      <sz val="8"/>
      <name val="Arial"/>
      <family val="2"/>
    </font>
    <font>
      <b/>
      <sz val="8"/>
      <color indexed="63"/>
      <name val="Arial"/>
      <family val="2"/>
    </font>
    <font>
      <i/>
      <sz val="8"/>
      <name val="Arial"/>
      <family val="2"/>
    </font>
    <font>
      <sz val="8"/>
      <color indexed="63"/>
      <name val="Arial"/>
      <family val="2"/>
    </font>
    <font>
      <b/>
      <sz val="14"/>
      <color theme="4" tint="-0.249977111117893"/>
      <name val="Arial"/>
      <family val="2"/>
    </font>
    <font>
      <b/>
      <sz val="8"/>
      <color indexed="60"/>
      <name val="Arial"/>
      <family val="2"/>
    </font>
    <font>
      <sz val="8"/>
      <name val="Century Gothic"/>
      <family val="2"/>
    </font>
    <font>
      <b/>
      <sz val="8"/>
      <color indexed="9"/>
      <name val="Arial"/>
      <family val="2"/>
    </font>
    <font>
      <b/>
      <sz val="8"/>
      <name val="Arial"/>
      <family val="2"/>
    </font>
    <font>
      <sz val="8"/>
      <name val="Arial Black"/>
      <family val="2"/>
    </font>
    <font>
      <b/>
      <sz val="10"/>
      <name val="Arial"/>
      <family val="2"/>
    </font>
    <font>
      <b/>
      <sz val="8"/>
      <color rgb="FFFF0000"/>
      <name val="Arial"/>
      <family val="2"/>
    </font>
    <font>
      <sz val="8"/>
      <name val="Calibri"/>
      <family val="2"/>
      <scheme val="minor"/>
    </font>
    <font>
      <sz val="14"/>
      <color theme="1"/>
      <name val="Calibri"/>
      <family val="2"/>
      <scheme val="minor"/>
    </font>
    <font>
      <b/>
      <sz val="14"/>
      <color rgb="FFFF0000"/>
      <name val="Calibri"/>
      <family val="2"/>
      <scheme val="minor"/>
    </font>
    <font>
      <i/>
      <sz val="12"/>
      <color theme="1"/>
      <name val="Calibri"/>
      <family val="2"/>
      <scheme val="minor"/>
    </font>
  </fonts>
  <fills count="23">
    <fill>
      <patternFill patternType="none"/>
    </fill>
    <fill>
      <patternFill patternType="gray125"/>
    </fill>
    <fill>
      <patternFill patternType="solid">
        <fgColor theme="8" tint="0.59999389629810485"/>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rgb="FFD6B4E4"/>
        <bgColor indexed="64"/>
      </patternFill>
    </fill>
    <fill>
      <patternFill patternType="solid">
        <fgColor rgb="FFB9E5E5"/>
        <bgColor indexed="64"/>
      </patternFill>
    </fill>
    <fill>
      <patternFill patternType="solid">
        <fgColor rgb="FFEFC7C3"/>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4" tint="-0.249977111117893"/>
        <bgColor indexed="64"/>
      </patternFill>
    </fill>
    <fill>
      <patternFill patternType="solid">
        <fgColor theme="4" tint="0.79998168889431442"/>
        <bgColor indexed="64"/>
      </patternFill>
    </fill>
    <fill>
      <patternFill patternType="solid">
        <fgColor theme="8" tint="0.39997558519241921"/>
        <bgColor indexed="64"/>
      </patternFill>
    </fill>
    <fill>
      <patternFill patternType="solid">
        <fgColor theme="0"/>
        <bgColor indexed="64"/>
      </patternFill>
    </fill>
    <fill>
      <patternFill patternType="solid">
        <fgColor theme="9" tint="0.39997558519241921"/>
        <bgColor indexed="64"/>
      </patternFill>
    </fill>
    <fill>
      <patternFill patternType="solid">
        <fgColor theme="3" tint="0.59999389629810485"/>
        <bgColor indexed="64"/>
      </patternFill>
    </fill>
    <fill>
      <patternFill patternType="solid">
        <fgColor rgb="FFFF99CC"/>
        <bgColor indexed="64"/>
      </patternFill>
    </fill>
    <fill>
      <gradientFill degree="90">
        <stop position="0">
          <color rgb="FFFF99CC"/>
        </stop>
        <stop position="1">
          <color theme="3" tint="0.59999389629810485"/>
        </stop>
      </gradientFill>
    </fill>
    <fill>
      <patternFill patternType="solid">
        <fgColor theme="6" tint="0.59999389629810485"/>
        <bgColor indexed="64"/>
      </patternFill>
    </fill>
    <fill>
      <patternFill patternType="solid">
        <fgColor theme="1"/>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medium">
        <color rgb="FFC00000"/>
      </left>
      <right/>
      <top style="medium">
        <color rgb="FFC00000"/>
      </top>
      <bottom style="medium">
        <color rgb="FFC00000"/>
      </bottom>
      <diagonal/>
    </border>
    <border>
      <left/>
      <right/>
      <top style="medium">
        <color rgb="FFC00000"/>
      </top>
      <bottom style="medium">
        <color rgb="FFC00000"/>
      </bottom>
      <diagonal/>
    </border>
    <border>
      <left/>
      <right style="medium">
        <color rgb="FFC00000"/>
      </right>
      <top style="medium">
        <color rgb="FFC00000"/>
      </top>
      <bottom style="medium">
        <color rgb="FFC00000"/>
      </bottom>
      <diagonal/>
    </border>
    <border>
      <left style="thin">
        <color indexed="64"/>
      </left>
      <right style="thin">
        <color indexed="64"/>
      </right>
      <top style="thin">
        <color indexed="64"/>
      </top>
      <bottom/>
      <diagonal/>
    </border>
    <border>
      <left/>
      <right style="thin">
        <color indexed="64"/>
      </right>
      <top/>
      <bottom/>
      <diagonal/>
    </border>
    <border>
      <left style="thin">
        <color indexed="55"/>
      </left>
      <right style="thin">
        <color indexed="55"/>
      </right>
      <top style="thin">
        <color indexed="55"/>
      </top>
      <bottom style="thin">
        <color indexed="55"/>
      </bottom>
      <diagonal/>
    </border>
  </borders>
  <cellStyleXfs count="4">
    <xf numFmtId="0" fontId="0" fillId="0" borderId="0"/>
    <xf numFmtId="0" fontId="11" fillId="0" borderId="0"/>
    <xf numFmtId="0" fontId="14" fillId="0" borderId="0" applyNumberFormat="0" applyFill="0" applyBorder="0" applyAlignment="0" applyProtection="0">
      <alignment vertical="top"/>
      <protection locked="0"/>
    </xf>
    <xf numFmtId="43" fontId="16" fillId="0" borderId="0" applyFont="0" applyFill="0" applyBorder="0" applyAlignment="0" applyProtection="0"/>
  </cellStyleXfs>
  <cellXfs count="398">
    <xf numFmtId="0" fontId="0" fillId="0" borderId="0" xfId="0"/>
    <xf numFmtId="0" fontId="1" fillId="0" borderId="0" xfId="0" applyFont="1"/>
    <xf numFmtId="0" fontId="1" fillId="0" borderId="0" xfId="0" applyFont="1" applyAlignment="1">
      <alignment horizontal="center"/>
    </xf>
    <xf numFmtId="0" fontId="0" fillId="0" borderId="0" xfId="0" applyAlignment="1">
      <alignment horizontal="center"/>
    </xf>
    <xf numFmtId="0" fontId="0" fillId="0" borderId="1" xfId="0" applyBorder="1" applyAlignment="1">
      <alignment horizontal="center"/>
    </xf>
    <xf numFmtId="0" fontId="0" fillId="0" borderId="1" xfId="0" applyBorder="1"/>
    <xf numFmtId="0" fontId="1" fillId="0" borderId="1" xfId="0" applyFont="1" applyBorder="1" applyAlignment="1">
      <alignment horizontal="center"/>
    </xf>
    <xf numFmtId="0" fontId="1" fillId="0" borderId="1" xfId="0" applyFont="1" applyBorder="1"/>
    <xf numFmtId="0" fontId="0" fillId="0" borderId="1" xfId="0" applyFont="1" applyBorder="1"/>
    <xf numFmtId="0" fontId="1" fillId="0" borderId="1" xfId="0" applyFont="1" applyFill="1" applyBorder="1" applyAlignment="1">
      <alignment horizontal="center"/>
    </xf>
    <xf numFmtId="0" fontId="0" fillId="0" borderId="0" xfId="0" applyAlignment="1">
      <alignment wrapText="1"/>
    </xf>
    <xf numFmtId="0" fontId="0" fillId="4" borderId="0" xfId="0" applyFill="1"/>
    <xf numFmtId="0" fontId="0" fillId="0" borderId="0" xfId="0" applyBorder="1"/>
    <xf numFmtId="0" fontId="1" fillId="0" borderId="1" xfId="0" applyFont="1" applyBorder="1" applyAlignment="1">
      <alignment horizontal="left"/>
    </xf>
    <xf numFmtId="0" fontId="6" fillId="0" borderId="0" xfId="0" applyFont="1" applyBorder="1" applyAlignment="1"/>
    <xf numFmtId="0" fontId="1" fillId="0" borderId="1" xfId="0" applyFont="1" applyBorder="1" applyAlignment="1">
      <alignment horizontal="center" wrapText="1"/>
    </xf>
    <xf numFmtId="0" fontId="0" fillId="0" borderId="1" xfId="0" applyBorder="1" applyAlignment="1">
      <alignment horizontal="center" wrapText="1"/>
    </xf>
    <xf numFmtId="0" fontId="1" fillId="0" borderId="2" xfId="0" applyFont="1" applyBorder="1" applyAlignment="1">
      <alignment horizontal="left"/>
    </xf>
    <xf numFmtId="0" fontId="3" fillId="4" borderId="0" xfId="0" applyFont="1" applyFill="1" applyAlignment="1">
      <alignment horizontal="left"/>
    </xf>
    <xf numFmtId="0" fontId="0" fillId="0" borderId="0" xfId="0" applyAlignment="1">
      <alignment horizontal="center" wrapText="1"/>
    </xf>
    <xf numFmtId="0" fontId="1" fillId="0" borderId="19" xfId="0" applyFont="1" applyBorder="1" applyAlignment="1">
      <alignment horizontal="left"/>
    </xf>
    <xf numFmtId="44" fontId="0" fillId="0" borderId="1" xfId="0" applyNumberFormat="1" applyBorder="1"/>
    <xf numFmtId="44" fontId="1" fillId="0" borderId="1" xfId="0" applyNumberFormat="1" applyFont="1" applyBorder="1"/>
    <xf numFmtId="44" fontId="0" fillId="0" borderId="0" xfId="0" applyNumberFormat="1"/>
    <xf numFmtId="164" fontId="0" fillId="0" borderId="2" xfId="0" applyNumberFormat="1" applyBorder="1" applyAlignment="1" applyProtection="1">
      <alignment horizontal="right"/>
      <protection locked="0"/>
    </xf>
    <xf numFmtId="164" fontId="0" fillId="0" borderId="1" xfId="0" applyNumberFormat="1" applyBorder="1" applyAlignment="1" applyProtection="1">
      <alignment horizontal="right"/>
      <protection locked="0"/>
    </xf>
    <xf numFmtId="164" fontId="0" fillId="0" borderId="1" xfId="0" applyNumberFormat="1" applyBorder="1" applyAlignment="1" applyProtection="1">
      <alignment horizontal="center" wrapText="1"/>
      <protection locked="0"/>
    </xf>
    <xf numFmtId="164" fontId="0" fillId="0" borderId="1" xfId="0" applyNumberFormat="1" applyBorder="1" applyAlignment="1" applyProtection="1">
      <alignment horizontal="center"/>
      <protection locked="0"/>
    </xf>
    <xf numFmtId="0" fontId="0" fillId="0" borderId="1" xfId="0" applyBorder="1" applyAlignment="1" applyProtection="1">
      <alignment horizontal="center" wrapText="1"/>
      <protection locked="0"/>
    </xf>
    <xf numFmtId="0" fontId="0" fillId="0" borderId="0" xfId="0" applyProtection="1">
      <protection locked="0"/>
    </xf>
    <xf numFmtId="0" fontId="0" fillId="0" borderId="4" xfId="0" applyBorder="1" applyAlignment="1" applyProtection="1">
      <alignment horizontal="center"/>
      <protection locked="0"/>
    </xf>
    <xf numFmtId="164" fontId="0" fillId="0" borderId="27" xfId="0" applyNumberFormat="1" applyBorder="1" applyAlignment="1" applyProtection="1">
      <alignment horizontal="right"/>
      <protection locked="0"/>
    </xf>
    <xf numFmtId="164" fontId="0" fillId="0" borderId="27" xfId="0" applyNumberFormat="1" applyBorder="1" applyAlignment="1" applyProtection="1">
      <alignment horizontal="center" wrapText="1"/>
      <protection locked="0"/>
    </xf>
    <xf numFmtId="0" fontId="0" fillId="0" borderId="27" xfId="0" applyBorder="1" applyAlignment="1" applyProtection="1">
      <alignment horizontal="center" wrapText="1"/>
      <protection locked="0"/>
    </xf>
    <xf numFmtId="0" fontId="1" fillId="0" borderId="1" xfId="0" applyFont="1" applyFill="1" applyBorder="1" applyAlignment="1" applyProtection="1">
      <alignment horizontal="center" wrapText="1"/>
      <protection locked="0"/>
    </xf>
    <xf numFmtId="0" fontId="11" fillId="0" borderId="0" xfId="1"/>
    <xf numFmtId="1" fontId="11" fillId="0" borderId="0" xfId="1" applyNumberFormat="1"/>
    <xf numFmtId="0" fontId="15" fillId="12" borderId="0" xfId="2" applyFont="1" applyFill="1" applyAlignment="1" applyProtection="1"/>
    <xf numFmtId="0" fontId="15" fillId="12" borderId="0" xfId="2" applyFont="1" applyFill="1" applyAlignment="1" applyProtection="1">
      <alignment horizontal="right"/>
    </xf>
    <xf numFmtId="0" fontId="11" fillId="0" borderId="0" xfId="1" applyBorder="1"/>
    <xf numFmtId="0" fontId="17" fillId="0" borderId="0" xfId="1" applyFont="1" applyBorder="1"/>
    <xf numFmtId="0" fontId="17" fillId="0" borderId="0" xfId="1" applyFont="1"/>
    <xf numFmtId="0" fontId="23" fillId="0" borderId="0" xfId="1" applyFont="1"/>
    <xf numFmtId="0" fontId="17" fillId="0" borderId="0" xfId="1" applyFont="1" applyAlignment="1">
      <alignment vertical="center"/>
    </xf>
    <xf numFmtId="0" fontId="26" fillId="0" borderId="0" xfId="1" applyFont="1"/>
    <xf numFmtId="0" fontId="17" fillId="16" borderId="0" xfId="1" applyFont="1" applyFill="1"/>
    <xf numFmtId="1" fontId="17" fillId="0" borderId="0" xfId="1" applyNumberFormat="1" applyFont="1" applyAlignment="1">
      <alignment horizontal="left" vertical="center"/>
    </xf>
    <xf numFmtId="0" fontId="17" fillId="0" borderId="0" xfId="1" applyFont="1" applyAlignment="1">
      <alignment horizontal="left" vertical="center"/>
    </xf>
    <xf numFmtId="0" fontId="23" fillId="16" borderId="0" xfId="1" applyFont="1" applyFill="1"/>
    <xf numFmtId="0" fontId="29" fillId="0" borderId="0" xfId="1" applyFont="1"/>
    <xf numFmtId="0" fontId="27" fillId="0" borderId="0" xfId="1" applyFont="1" applyBorder="1"/>
    <xf numFmtId="0" fontId="2" fillId="0" borderId="0" xfId="0" applyFont="1"/>
    <xf numFmtId="164" fontId="0" fillId="0" borderId="0" xfId="0" applyNumberFormat="1"/>
    <xf numFmtId="7" fontId="0" fillId="0" borderId="0" xfId="0" applyNumberFormat="1"/>
    <xf numFmtId="0" fontId="0" fillId="0" borderId="0" xfId="0" applyAlignment="1">
      <alignment vertical="center"/>
    </xf>
    <xf numFmtId="0" fontId="3" fillId="5" borderId="2" xfId="0" applyFont="1" applyFill="1" applyBorder="1" applyAlignment="1">
      <alignment horizontal="left" vertical="center"/>
    </xf>
    <xf numFmtId="0" fontId="5" fillId="5" borderId="18" xfId="0" applyFont="1" applyFill="1" applyBorder="1" applyAlignment="1">
      <alignment horizontal="left" vertical="center"/>
    </xf>
    <xf numFmtId="0" fontId="0" fillId="5" borderId="3" xfId="0" applyFill="1" applyBorder="1" applyAlignment="1">
      <alignment vertical="center"/>
    </xf>
    <xf numFmtId="0" fontId="1" fillId="5" borderId="1" xfId="0" applyFont="1" applyFill="1" applyBorder="1" applyAlignment="1">
      <alignment horizontal="center" vertical="center" wrapText="1"/>
    </xf>
    <xf numFmtId="0" fontId="3" fillId="5" borderId="1" xfId="0" applyFont="1" applyFill="1" applyBorder="1" applyAlignment="1">
      <alignment horizontal="center" vertical="center" wrapText="1"/>
    </xf>
    <xf numFmtId="0" fontId="2" fillId="7" borderId="18" xfId="0" applyFont="1" applyFill="1" applyBorder="1" applyAlignment="1">
      <alignment vertical="center"/>
    </xf>
    <xf numFmtId="0" fontId="2" fillId="7" borderId="3" xfId="0" applyFont="1" applyFill="1" applyBorder="1" applyAlignment="1">
      <alignment vertical="center"/>
    </xf>
    <xf numFmtId="0" fontId="3" fillId="8" borderId="2" xfId="0" applyFont="1" applyFill="1" applyBorder="1" applyAlignment="1">
      <alignment vertical="center"/>
    </xf>
    <xf numFmtId="0" fontId="2" fillId="8" borderId="18" xfId="0" applyFont="1" applyFill="1" applyBorder="1" applyAlignment="1">
      <alignment vertical="center"/>
    </xf>
    <xf numFmtId="0" fontId="2" fillId="8" borderId="3" xfId="0" applyFont="1" applyFill="1" applyBorder="1" applyAlignment="1">
      <alignment vertical="center"/>
    </xf>
    <xf numFmtId="0" fontId="1" fillId="8" borderId="1" xfId="0" applyFont="1" applyFill="1" applyBorder="1" applyAlignment="1">
      <alignment horizontal="center" vertical="center" wrapText="1"/>
    </xf>
    <xf numFmtId="0" fontId="3" fillId="8" borderId="1" xfId="0" applyFont="1" applyFill="1" applyBorder="1" applyAlignment="1">
      <alignment horizontal="center" vertical="center" wrapText="1"/>
    </xf>
    <xf numFmtId="0" fontId="3" fillId="3" borderId="2" xfId="0" applyFont="1" applyFill="1" applyBorder="1" applyAlignment="1">
      <alignment horizontal="left" vertical="center"/>
    </xf>
    <xf numFmtId="0" fontId="3" fillId="3" borderId="18" xfId="0" applyFont="1" applyFill="1" applyBorder="1" applyAlignment="1">
      <alignment horizontal="left" vertical="center"/>
    </xf>
    <xf numFmtId="0" fontId="3" fillId="3" borderId="3" xfId="0" applyFont="1" applyFill="1" applyBorder="1" applyAlignment="1">
      <alignment horizontal="left" vertical="center"/>
    </xf>
    <xf numFmtId="0" fontId="1" fillId="3" borderId="3"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9" borderId="2" xfId="0" applyFont="1" applyFill="1" applyBorder="1" applyAlignment="1">
      <alignment horizontal="left" vertical="center"/>
    </xf>
    <xf numFmtId="0" fontId="0" fillId="9" borderId="18" xfId="0" applyFill="1" applyBorder="1" applyAlignment="1">
      <alignment vertical="center"/>
    </xf>
    <xf numFmtId="0" fontId="0" fillId="9" borderId="3" xfId="0" applyFill="1" applyBorder="1" applyAlignment="1">
      <alignment vertical="center"/>
    </xf>
    <xf numFmtId="0" fontId="1" fillId="9" borderId="1" xfId="0" applyFont="1" applyFill="1" applyBorder="1" applyAlignment="1">
      <alignment horizontal="center" vertical="center" wrapText="1"/>
    </xf>
    <xf numFmtId="0" fontId="3" fillId="9" borderId="1" xfId="0" applyFont="1" applyFill="1" applyBorder="1" applyAlignment="1">
      <alignment horizontal="center" vertical="center" wrapText="1"/>
    </xf>
    <xf numFmtId="0" fontId="3" fillId="0" borderId="0" xfId="0" applyFont="1"/>
    <xf numFmtId="0" fontId="30" fillId="0" borderId="0" xfId="0" applyFont="1"/>
    <xf numFmtId="164" fontId="4" fillId="3" borderId="0" xfId="0" applyNumberFormat="1" applyFont="1" applyFill="1" applyAlignment="1">
      <alignment horizontal="center" vertical="center"/>
    </xf>
    <xf numFmtId="0" fontId="4" fillId="0" borderId="0" xfId="0" applyFont="1" applyAlignment="1">
      <alignment horizontal="center" vertical="center"/>
    </xf>
    <xf numFmtId="7" fontId="4" fillId="3" borderId="0" xfId="0" applyNumberFormat="1" applyFont="1" applyFill="1" applyAlignment="1">
      <alignment horizontal="center" vertical="center"/>
    </xf>
    <xf numFmtId="1" fontId="18" fillId="0" borderId="0" xfId="1" applyNumberFormat="1" applyFont="1" applyAlignment="1">
      <alignment horizontal="left" vertical="top" wrapText="1"/>
    </xf>
    <xf numFmtId="0" fontId="31" fillId="8" borderId="18" xfId="0" applyFont="1" applyFill="1" applyBorder="1" applyAlignment="1">
      <alignment vertical="center"/>
    </xf>
    <xf numFmtId="0" fontId="13" fillId="12" borderId="0" xfId="1" applyFont="1" applyFill="1" applyAlignment="1" applyProtection="1">
      <alignment vertical="center"/>
    </xf>
    <xf numFmtId="0" fontId="11" fillId="12" borderId="0" xfId="1" applyFill="1" applyProtection="1"/>
    <xf numFmtId="0" fontId="11" fillId="0" borderId="0" xfId="1" applyProtection="1"/>
    <xf numFmtId="1" fontId="11" fillId="0" borderId="0" xfId="1" applyNumberFormat="1" applyProtection="1"/>
    <xf numFmtId="0" fontId="11" fillId="12" borderId="0" xfId="1" applyFont="1" applyFill="1" applyProtection="1"/>
    <xf numFmtId="0" fontId="17" fillId="12" borderId="0" xfId="3" applyNumberFormat="1" applyFont="1" applyFill="1" applyAlignment="1" applyProtection="1">
      <alignment horizontal="right" vertical="center"/>
    </xf>
    <xf numFmtId="1" fontId="18" fillId="0" borderId="0" xfId="1" applyNumberFormat="1" applyFont="1" applyAlignment="1" applyProtection="1">
      <alignment vertical="center"/>
    </xf>
    <xf numFmtId="0" fontId="17" fillId="12" borderId="0" xfId="1" applyFont="1" applyFill="1" applyBorder="1" applyAlignment="1" applyProtection="1">
      <alignment horizontal="center"/>
    </xf>
    <xf numFmtId="0" fontId="17" fillId="12" borderId="0" xfId="1" applyFont="1" applyFill="1" applyProtection="1"/>
    <xf numFmtId="1" fontId="11" fillId="12" borderId="0" xfId="1" applyNumberFormat="1" applyFont="1" applyFill="1" applyProtection="1"/>
    <xf numFmtId="1" fontId="20" fillId="0" borderId="0" xfId="1" applyNumberFormat="1" applyFont="1" applyAlignment="1" applyProtection="1">
      <alignment vertical="top" wrapText="1"/>
    </xf>
    <xf numFmtId="1" fontId="20" fillId="0" borderId="0" xfId="1" applyNumberFormat="1" applyFont="1" applyAlignment="1" applyProtection="1">
      <alignment horizontal="left" vertical="top" wrapText="1"/>
    </xf>
    <xf numFmtId="0" fontId="11" fillId="0" borderId="0" xfId="1" applyBorder="1" applyProtection="1"/>
    <xf numFmtId="0" fontId="17" fillId="0" borderId="0" xfId="1" applyFont="1" applyBorder="1" applyProtection="1"/>
    <xf numFmtId="0" fontId="22" fillId="0" borderId="0" xfId="1" applyFont="1" applyFill="1" applyBorder="1" applyAlignment="1" applyProtection="1">
      <alignment horizontal="center" vertical="center"/>
    </xf>
    <xf numFmtId="1" fontId="22" fillId="0" borderId="0" xfId="1" applyNumberFormat="1" applyFont="1" applyFill="1" applyBorder="1" applyAlignment="1" applyProtection="1">
      <alignment horizontal="center" vertical="center"/>
    </xf>
    <xf numFmtId="0" fontId="17" fillId="0" borderId="0" xfId="1" applyFont="1" applyProtection="1"/>
    <xf numFmtId="0" fontId="23" fillId="0" borderId="0" xfId="1" applyFont="1" applyProtection="1"/>
    <xf numFmtId="0" fontId="17" fillId="0" borderId="0" xfId="1" applyFont="1" applyBorder="1" applyAlignment="1" applyProtection="1">
      <alignment vertical="center"/>
    </xf>
    <xf numFmtId="0" fontId="17" fillId="0" borderId="0" xfId="1" applyFont="1" applyAlignment="1" applyProtection="1">
      <alignment vertical="center"/>
    </xf>
    <xf numFmtId="0" fontId="26" fillId="0" borderId="0" xfId="1" applyFont="1" applyProtection="1"/>
    <xf numFmtId="0" fontId="17" fillId="12" borderId="0" xfId="1" applyFont="1" applyFill="1" applyBorder="1" applyAlignment="1" applyProtection="1">
      <alignment horizontal="center" vertical="center"/>
    </xf>
    <xf numFmtId="0" fontId="25" fillId="12" borderId="0" xfId="1" applyFont="1" applyFill="1" applyBorder="1" applyAlignment="1" applyProtection="1">
      <alignment horizontal="center" vertical="center"/>
    </xf>
    <xf numFmtId="0" fontId="25" fillId="15" borderId="0" xfId="1" applyFont="1" applyFill="1" applyAlignment="1" applyProtection="1">
      <alignment horizontal="left"/>
    </xf>
    <xf numFmtId="0" fontId="17" fillId="16" borderId="0" xfId="1" applyFont="1" applyFill="1" applyAlignment="1" applyProtection="1">
      <alignment vertical="center" wrapText="1"/>
    </xf>
    <xf numFmtId="167" fontId="17" fillId="0" borderId="29" xfId="1" applyNumberFormat="1" applyFont="1" applyFill="1" applyBorder="1" applyAlignment="1" applyProtection="1">
      <alignment horizontal="center" vertical="center"/>
    </xf>
    <xf numFmtId="167" fontId="25" fillId="17" borderId="29" xfId="1" applyNumberFormat="1" applyFont="1" applyFill="1" applyBorder="1" applyAlignment="1" applyProtection="1">
      <alignment horizontal="center" vertical="center"/>
    </xf>
    <xf numFmtId="167" fontId="25" fillId="21" borderId="29" xfId="1" applyNumberFormat="1" applyFont="1" applyFill="1" applyBorder="1" applyAlignment="1" applyProtection="1">
      <alignment horizontal="center" vertical="center"/>
    </xf>
    <xf numFmtId="167" fontId="25" fillId="0" borderId="29" xfId="1" applyNumberFormat="1" applyFont="1" applyFill="1" applyBorder="1" applyAlignment="1" applyProtection="1">
      <alignment horizontal="center" vertical="center"/>
    </xf>
    <xf numFmtId="0" fontId="25" fillId="21" borderId="0" xfId="1" applyFont="1" applyFill="1" applyAlignment="1" applyProtection="1">
      <alignment horizontal="left"/>
    </xf>
    <xf numFmtId="0" fontId="17" fillId="0" borderId="0" xfId="1" applyFont="1" applyAlignment="1" applyProtection="1">
      <alignment wrapText="1"/>
    </xf>
    <xf numFmtId="167" fontId="25" fillId="15" borderId="29" xfId="1" applyNumberFormat="1" applyFont="1" applyFill="1" applyBorder="1" applyAlignment="1" applyProtection="1">
      <alignment horizontal="center" vertical="center"/>
    </xf>
    <xf numFmtId="1" fontId="17" fillId="16" borderId="0" xfId="1" applyNumberFormat="1" applyFont="1" applyFill="1" applyProtection="1"/>
    <xf numFmtId="0" fontId="17" fillId="16" borderId="0" xfId="1" applyFont="1" applyFill="1" applyProtection="1"/>
    <xf numFmtId="1" fontId="17" fillId="16" borderId="0" xfId="1" applyNumberFormat="1" applyFont="1" applyFill="1" applyAlignment="1" applyProtection="1">
      <alignment horizontal="left" vertical="center"/>
    </xf>
    <xf numFmtId="0" fontId="17" fillId="16" borderId="0" xfId="1" applyFont="1" applyFill="1" applyAlignment="1" applyProtection="1">
      <alignment vertical="center"/>
    </xf>
    <xf numFmtId="1" fontId="25" fillId="17" borderId="0" xfId="1" applyNumberFormat="1" applyFont="1" applyFill="1" applyAlignment="1" applyProtection="1">
      <alignment horizontal="left" vertical="center"/>
    </xf>
    <xf numFmtId="167" fontId="25" fillId="17" borderId="0" xfId="1" applyNumberFormat="1" applyFont="1" applyFill="1" applyAlignment="1" applyProtection="1">
      <alignment horizontal="left" vertical="center"/>
    </xf>
    <xf numFmtId="0" fontId="28" fillId="16" borderId="0" xfId="1" applyFont="1" applyFill="1" applyAlignment="1" applyProtection="1">
      <alignment vertical="center"/>
    </xf>
    <xf numFmtId="167" fontId="25" fillId="16" borderId="29" xfId="1" applyNumberFormat="1" applyFont="1" applyFill="1" applyBorder="1" applyAlignment="1" applyProtection="1">
      <alignment horizontal="center" vertical="center"/>
    </xf>
    <xf numFmtId="0" fontId="25" fillId="15" borderId="0" xfId="1" applyFont="1" applyFill="1" applyProtection="1"/>
    <xf numFmtId="167" fontId="25" fillId="10" borderId="29" xfId="1" applyNumberFormat="1" applyFont="1" applyFill="1" applyBorder="1" applyAlignment="1" applyProtection="1">
      <alignment horizontal="center" vertical="center"/>
    </xf>
    <xf numFmtId="0" fontId="17" fillId="0" borderId="0" xfId="1" applyFont="1" applyFill="1" applyAlignment="1" applyProtection="1">
      <alignment horizontal="left"/>
    </xf>
    <xf numFmtId="167" fontId="17" fillId="0" borderId="0" xfId="1" applyNumberFormat="1" applyFont="1" applyFill="1" applyBorder="1" applyAlignment="1" applyProtection="1">
      <alignment horizontal="center" vertical="center"/>
    </xf>
    <xf numFmtId="167" fontId="25" fillId="21" borderId="0" xfId="1" applyNumberFormat="1" applyFont="1" applyFill="1" applyBorder="1" applyAlignment="1" applyProtection="1">
      <alignment horizontal="center" vertical="center"/>
    </xf>
    <xf numFmtId="167" fontId="25" fillId="0" borderId="0" xfId="1" applyNumberFormat="1" applyFont="1" applyFill="1" applyBorder="1" applyAlignment="1" applyProtection="1">
      <alignment horizontal="center" vertical="center"/>
    </xf>
    <xf numFmtId="1" fontId="17" fillId="0" borderId="0" xfId="1" applyNumberFormat="1" applyFont="1" applyAlignment="1" applyProtection="1">
      <alignment horizontal="left" vertical="center"/>
    </xf>
    <xf numFmtId="1" fontId="25" fillId="15" borderId="0" xfId="1" applyNumberFormat="1" applyFont="1" applyFill="1" applyAlignment="1" applyProtection="1">
      <alignment horizontal="left" vertical="center"/>
    </xf>
    <xf numFmtId="167" fontId="25" fillId="15" borderId="0" xfId="1" applyNumberFormat="1" applyFont="1" applyFill="1" applyAlignment="1" applyProtection="1">
      <alignment horizontal="left" vertical="center"/>
    </xf>
    <xf numFmtId="1" fontId="17" fillId="0" borderId="0" xfId="1" applyNumberFormat="1" applyFont="1" applyProtection="1"/>
    <xf numFmtId="0" fontId="17" fillId="0" borderId="0" xfId="1" applyFont="1" applyAlignment="1" applyProtection="1">
      <alignment horizontal="left" vertical="center" wrapText="1"/>
    </xf>
    <xf numFmtId="0" fontId="28" fillId="0" borderId="0" xfId="1" applyFont="1" applyAlignment="1" applyProtection="1">
      <alignment vertical="center"/>
    </xf>
    <xf numFmtId="1" fontId="18" fillId="0" borderId="0" xfId="1" applyNumberFormat="1" applyFont="1" applyAlignment="1" applyProtection="1">
      <alignment horizontal="left" vertical="top" wrapText="1"/>
    </xf>
    <xf numFmtId="49" fontId="25" fillId="15" borderId="0" xfId="1" applyNumberFormat="1" applyFont="1" applyFill="1" applyProtection="1"/>
    <xf numFmtId="0" fontId="25" fillId="15" borderId="0" xfId="1" applyFont="1" applyFill="1" applyAlignment="1" applyProtection="1">
      <alignment horizontal="left" vertical="center"/>
    </xf>
    <xf numFmtId="167" fontId="17" fillId="15" borderId="29" xfId="1" applyNumberFormat="1" applyFont="1" applyFill="1" applyBorder="1" applyAlignment="1" applyProtection="1">
      <alignment horizontal="center" vertical="center"/>
    </xf>
    <xf numFmtId="0" fontId="25" fillId="0" borderId="0" xfId="1" applyFont="1" applyProtection="1"/>
    <xf numFmtId="1" fontId="17" fillId="0" borderId="0" xfId="1" applyNumberFormat="1" applyFont="1" applyFill="1" applyAlignment="1" applyProtection="1">
      <alignment horizontal="left" vertical="center"/>
    </xf>
    <xf numFmtId="0" fontId="17" fillId="0" borderId="0" xfId="1" applyFont="1" applyFill="1" applyAlignment="1" applyProtection="1">
      <alignment vertical="center"/>
    </xf>
    <xf numFmtId="0" fontId="25" fillId="17" borderId="0" xfId="1" applyFont="1" applyFill="1" applyAlignment="1" applyProtection="1">
      <alignment vertical="center"/>
    </xf>
    <xf numFmtId="167" fontId="17" fillId="10" borderId="29" xfId="1" applyNumberFormat="1" applyFont="1" applyFill="1" applyBorder="1" applyAlignment="1" applyProtection="1">
      <alignment horizontal="center" vertical="center"/>
    </xf>
    <xf numFmtId="167" fontId="17" fillId="18" borderId="29" xfId="1" applyNumberFormat="1" applyFont="1" applyFill="1" applyBorder="1" applyAlignment="1" applyProtection="1">
      <alignment horizontal="center" vertical="center"/>
    </xf>
    <xf numFmtId="167" fontId="25" fillId="17" borderId="0" xfId="1" applyNumberFormat="1" applyFont="1" applyFill="1" applyAlignment="1" applyProtection="1">
      <alignment horizontal="left" vertical="center" wrapText="1"/>
    </xf>
    <xf numFmtId="49" fontId="25" fillId="21" borderId="0" xfId="1" applyNumberFormat="1" applyFont="1" applyFill="1" applyBorder="1" applyAlignment="1" applyProtection="1">
      <alignment horizontal="left" vertical="center"/>
    </xf>
    <xf numFmtId="167" fontId="25" fillId="20" borderId="29" xfId="1" applyNumberFormat="1" applyFont="1" applyFill="1" applyBorder="1" applyAlignment="1" applyProtection="1">
      <alignment horizontal="center" vertical="center"/>
    </xf>
    <xf numFmtId="167" fontId="25" fillId="19" borderId="29" xfId="1" applyNumberFormat="1" applyFont="1" applyFill="1" applyBorder="1" applyAlignment="1" applyProtection="1">
      <alignment horizontal="center" vertical="center"/>
    </xf>
    <xf numFmtId="1" fontId="25" fillId="0" borderId="0" xfId="1" applyNumberFormat="1" applyFont="1" applyFill="1" applyAlignment="1" applyProtection="1">
      <alignment horizontal="left" vertical="center"/>
    </xf>
    <xf numFmtId="0" fontId="25" fillId="0" borderId="0" xfId="1" applyFont="1" applyAlignment="1" applyProtection="1">
      <alignment horizontal="left" vertical="center"/>
    </xf>
    <xf numFmtId="1" fontId="23" fillId="0" borderId="0" xfId="1" applyNumberFormat="1" applyFont="1" applyProtection="1"/>
    <xf numFmtId="0" fontId="25" fillId="17" borderId="0" xfId="1" applyFont="1" applyFill="1" applyAlignment="1" applyProtection="1">
      <alignment horizontal="left" vertical="center"/>
    </xf>
    <xf numFmtId="0" fontId="25" fillId="16" borderId="0" xfId="1" applyFont="1" applyFill="1" applyAlignment="1" applyProtection="1">
      <alignment vertical="center"/>
    </xf>
    <xf numFmtId="0" fontId="28" fillId="0" borderId="0" xfId="1" applyFont="1" applyFill="1" applyAlignment="1" applyProtection="1">
      <alignment vertical="center"/>
    </xf>
    <xf numFmtId="0" fontId="17" fillId="0" borderId="0" xfId="1" applyFont="1" applyAlignment="1" applyProtection="1">
      <alignment horizontal="left" vertical="center"/>
    </xf>
    <xf numFmtId="0" fontId="0" fillId="0" borderId="2" xfId="0" applyBorder="1" applyAlignment="1" applyProtection="1">
      <alignment horizontal="center"/>
      <protection locked="0"/>
    </xf>
    <xf numFmtId="0" fontId="0" fillId="0" borderId="2" xfId="0" applyBorder="1" applyAlignment="1" applyProtection="1">
      <alignment horizontal="center" wrapText="1"/>
      <protection locked="0"/>
    </xf>
    <xf numFmtId="0" fontId="5" fillId="16" borderId="0" xfId="0" applyFont="1" applyFill="1" applyAlignment="1"/>
    <xf numFmtId="0" fontId="0" fillId="16" borderId="0" xfId="0" applyFill="1"/>
    <xf numFmtId="0" fontId="1" fillId="16" borderId="0" xfId="0" applyFont="1" applyFill="1" applyAlignment="1"/>
    <xf numFmtId="0" fontId="1" fillId="16" borderId="0" xfId="0" applyFont="1" applyFill="1"/>
    <xf numFmtId="0" fontId="0" fillId="16" borderId="6" xfId="0" applyFill="1" applyBorder="1" applyAlignment="1">
      <alignment horizontal="left"/>
    </xf>
    <xf numFmtId="0" fontId="0" fillId="16" borderId="16" xfId="0" applyFill="1" applyBorder="1" applyAlignment="1"/>
    <xf numFmtId="0" fontId="0" fillId="16" borderId="17" xfId="0" applyFill="1" applyBorder="1" applyAlignment="1"/>
    <xf numFmtId="0" fontId="0" fillId="16" borderId="0" xfId="0" applyFill="1" applyBorder="1" applyAlignment="1"/>
    <xf numFmtId="0" fontId="1" fillId="16" borderId="0" xfId="0" applyFont="1" applyFill="1" applyBorder="1" applyAlignment="1"/>
    <xf numFmtId="0" fontId="1" fillId="16" borderId="0" xfId="0" applyFont="1" applyFill="1" applyBorder="1" applyAlignment="1">
      <alignment horizontal="center"/>
    </xf>
    <xf numFmtId="0" fontId="2" fillId="16" borderId="0" xfId="0" applyFont="1" applyFill="1" applyAlignment="1"/>
    <xf numFmtId="0" fontId="0" fillId="16" borderId="0" xfId="0" applyFill="1" applyAlignment="1">
      <alignment horizontal="left"/>
    </xf>
    <xf numFmtId="0" fontId="0" fillId="16" borderId="0" xfId="0" applyFill="1" applyBorder="1" applyAlignment="1">
      <alignment horizontal="left"/>
    </xf>
    <xf numFmtId="0" fontId="0" fillId="16" borderId="0" xfId="0" applyFill="1" applyAlignment="1">
      <alignment horizontal="center"/>
    </xf>
    <xf numFmtId="0" fontId="0" fillId="16" borderId="15" xfId="0" applyFill="1" applyBorder="1"/>
    <xf numFmtId="0" fontId="0" fillId="16" borderId="0" xfId="0" applyFill="1" applyBorder="1" applyAlignment="1">
      <alignment wrapText="1"/>
    </xf>
    <xf numFmtId="0" fontId="0" fillId="16" borderId="6" xfId="0" applyFill="1" applyBorder="1" applyAlignment="1"/>
    <xf numFmtId="0" fontId="1" fillId="16" borderId="0" xfId="0" applyFont="1" applyFill="1" applyBorder="1"/>
    <xf numFmtId="0" fontId="0" fillId="16" borderId="11" xfId="0" applyFont="1" applyFill="1" applyBorder="1" applyAlignment="1"/>
    <xf numFmtId="0" fontId="0" fillId="16" borderId="0" xfId="0" applyFill="1" applyBorder="1"/>
    <xf numFmtId="0" fontId="1" fillId="16" borderId="0" xfId="0" applyFont="1" applyFill="1" applyBorder="1" applyAlignment="1">
      <alignment horizontal="left"/>
    </xf>
    <xf numFmtId="0" fontId="2" fillId="16" borderId="0" xfId="0" applyFont="1" applyFill="1" applyAlignment="1">
      <alignment horizontal="left"/>
    </xf>
    <xf numFmtId="0" fontId="0" fillId="16" borderId="0" xfId="0" applyFill="1" applyBorder="1" applyAlignment="1">
      <alignment horizontal="left" wrapText="1"/>
    </xf>
    <xf numFmtId="0" fontId="1" fillId="16" borderId="0" xfId="0" applyFont="1" applyFill="1" applyAlignment="1">
      <alignment horizontal="left"/>
    </xf>
    <xf numFmtId="0" fontId="0" fillId="16" borderId="0" xfId="0" applyFill="1" applyAlignment="1"/>
    <xf numFmtId="0" fontId="1" fillId="16" borderId="0" xfId="0" applyFont="1" applyFill="1" applyAlignment="1">
      <alignment horizontal="right"/>
    </xf>
    <xf numFmtId="0" fontId="0" fillId="0" borderId="6" xfId="0" applyBorder="1" applyAlignment="1"/>
    <xf numFmtId="0" fontId="0" fillId="0" borderId="0" xfId="0" applyFill="1"/>
    <xf numFmtId="0" fontId="0" fillId="0" borderId="2" xfId="0" applyBorder="1" applyAlignment="1" applyProtection="1">
      <alignment wrapText="1"/>
      <protection locked="0"/>
    </xf>
    <xf numFmtId="0" fontId="9" fillId="4" borderId="21" xfId="0" applyFont="1" applyFill="1" applyBorder="1" applyAlignment="1"/>
    <xf numFmtId="0" fontId="1" fillId="0" borderId="20" xfId="0" applyFont="1" applyBorder="1" applyAlignment="1">
      <alignment horizontal="left" wrapText="1"/>
    </xf>
    <xf numFmtId="0" fontId="1" fillId="0" borderId="23" xfId="0" applyFont="1" applyBorder="1" applyAlignment="1">
      <alignment wrapText="1"/>
    </xf>
    <xf numFmtId="0" fontId="1" fillId="0" borderId="20" xfId="0" applyFont="1" applyBorder="1" applyAlignment="1">
      <alignment wrapText="1"/>
    </xf>
    <xf numFmtId="0" fontId="1" fillId="0" borderId="1" xfId="0" applyFont="1" applyBorder="1" applyAlignment="1">
      <alignment horizontal="left" wrapText="1"/>
    </xf>
    <xf numFmtId="0" fontId="2" fillId="5" borderId="2" xfId="0" applyFont="1" applyFill="1" applyBorder="1" applyAlignment="1">
      <alignment horizontal="left" vertical="center"/>
    </xf>
    <xf numFmtId="0" fontId="2" fillId="5" borderId="18" xfId="0" applyFont="1" applyFill="1" applyBorder="1" applyAlignment="1">
      <alignment horizontal="left" vertical="center"/>
    </xf>
    <xf numFmtId="0" fontId="8" fillId="5" borderId="3" xfId="0" applyFont="1" applyFill="1" applyBorder="1" applyAlignment="1">
      <alignment vertical="center"/>
    </xf>
    <xf numFmtId="0" fontId="2" fillId="5" borderId="1" xfId="0" applyFont="1" applyFill="1" applyBorder="1" applyAlignment="1">
      <alignment horizontal="center" vertical="center" wrapText="1"/>
    </xf>
    <xf numFmtId="0" fontId="8" fillId="0" borderId="0" xfId="0" applyFont="1" applyAlignment="1">
      <alignment vertical="center"/>
    </xf>
    <xf numFmtId="0" fontId="0" fillId="16" borderId="0" xfId="0" applyFill="1" applyAlignment="1">
      <alignment horizontal="left" wrapText="1"/>
    </xf>
    <xf numFmtId="0" fontId="0" fillId="16" borderId="0" xfId="0" applyFill="1" applyAlignment="1">
      <alignment wrapText="1"/>
    </xf>
    <xf numFmtId="0" fontId="0" fillId="16" borderId="6" xfId="0" applyFill="1" applyBorder="1" applyAlignment="1" applyProtection="1">
      <alignment wrapText="1"/>
      <protection locked="0"/>
    </xf>
    <xf numFmtId="0" fontId="0" fillId="16" borderId="0" xfId="0" applyFill="1" applyBorder="1" applyAlignment="1" applyProtection="1">
      <alignment vertical="top" wrapText="1"/>
      <protection locked="0"/>
    </xf>
    <xf numFmtId="0" fontId="9" fillId="4" borderId="0" xfId="0" applyFont="1" applyFill="1" applyAlignment="1"/>
    <xf numFmtId="0" fontId="0" fillId="4" borderId="0" xfId="0" applyFill="1" applyAlignment="1">
      <alignment horizontal="center" wrapText="1"/>
    </xf>
    <xf numFmtId="0" fontId="0" fillId="4" borderId="0" xfId="0" applyFill="1" applyAlignment="1">
      <alignment horizontal="center"/>
    </xf>
    <xf numFmtId="0" fontId="0" fillId="16" borderId="0" xfId="0" applyFill="1" applyAlignment="1">
      <alignment horizontal="center" wrapText="1"/>
    </xf>
    <xf numFmtId="164" fontId="1" fillId="16" borderId="0" xfId="0" applyNumberFormat="1" applyFont="1" applyFill="1"/>
    <xf numFmtId="0" fontId="1" fillId="16" borderId="0" xfId="0" applyFont="1" applyFill="1" applyAlignment="1">
      <alignment horizontal="center" wrapText="1"/>
    </xf>
    <xf numFmtId="164" fontId="1" fillId="16" borderId="0" xfId="0" applyNumberFormat="1" applyFont="1" applyFill="1" applyAlignment="1">
      <alignment horizontal="right"/>
    </xf>
    <xf numFmtId="0" fontId="0" fillId="4" borderId="0" xfId="0" applyFill="1" applyAlignment="1">
      <alignment wrapText="1"/>
    </xf>
    <xf numFmtId="0" fontId="9" fillId="4" borderId="0" xfId="0" applyFont="1" applyFill="1" applyAlignment="1">
      <alignment wrapText="1"/>
    </xf>
    <xf numFmtId="0" fontId="2" fillId="5" borderId="18" xfId="0" applyFont="1" applyFill="1" applyBorder="1" applyAlignment="1">
      <alignment horizontal="left" vertical="center" wrapText="1"/>
    </xf>
    <xf numFmtId="0" fontId="1" fillId="16" borderId="0" xfId="0" applyFont="1" applyFill="1" applyAlignment="1">
      <alignment wrapText="1"/>
    </xf>
    <xf numFmtId="0" fontId="5" fillId="5" borderId="18" xfId="0" applyFont="1" applyFill="1" applyBorder="1" applyAlignment="1">
      <alignment horizontal="left" vertical="center" wrapText="1"/>
    </xf>
    <xf numFmtId="0" fontId="0" fillId="0" borderId="2" xfId="0" applyBorder="1" applyAlignment="1" applyProtection="1">
      <alignment wrapText="1"/>
    </xf>
    <xf numFmtId="0" fontId="1" fillId="0" borderId="21" xfId="0" applyFont="1" applyBorder="1" applyAlignment="1">
      <alignment wrapText="1"/>
    </xf>
    <xf numFmtId="0" fontId="0" fillId="0" borderId="4" xfId="0" applyBorder="1" applyAlignment="1" applyProtection="1">
      <alignment wrapText="1"/>
      <protection locked="0"/>
    </xf>
    <xf numFmtId="0" fontId="2" fillId="7" borderId="18" xfId="0" applyFont="1" applyFill="1" applyBorder="1" applyAlignment="1">
      <alignment vertical="center" wrapText="1"/>
    </xf>
    <xf numFmtId="0" fontId="2" fillId="8" borderId="18" xfId="0" applyFont="1" applyFill="1" applyBorder="1" applyAlignment="1">
      <alignment vertical="center" wrapText="1"/>
    </xf>
    <xf numFmtId="0" fontId="3" fillId="3" borderId="18" xfId="0" applyFont="1" applyFill="1" applyBorder="1" applyAlignment="1">
      <alignment horizontal="left" vertical="center" wrapText="1"/>
    </xf>
    <xf numFmtId="0" fontId="0" fillId="9" borderId="18" xfId="0" applyFill="1" applyBorder="1" applyAlignment="1">
      <alignment vertical="center" wrapText="1"/>
    </xf>
    <xf numFmtId="164" fontId="1" fillId="16" borderId="22" xfId="0" applyNumberFormat="1" applyFont="1" applyFill="1" applyBorder="1" applyAlignment="1"/>
    <xf numFmtId="164" fontId="1" fillId="16" borderId="0" xfId="0" applyNumberFormat="1" applyFont="1" applyFill="1" applyAlignment="1">
      <alignment horizontal="center"/>
    </xf>
    <xf numFmtId="0" fontId="3" fillId="16" borderId="0" xfId="0" applyFont="1" applyFill="1" applyBorder="1" applyAlignment="1"/>
    <xf numFmtId="0" fontId="2" fillId="6" borderId="2" xfId="0" applyFont="1" applyFill="1" applyBorder="1" applyAlignment="1">
      <alignment horizontal="left" vertical="center"/>
    </xf>
    <xf numFmtId="0" fontId="2" fillId="6" borderId="18" xfId="0" applyFont="1" applyFill="1" applyBorder="1" applyAlignment="1">
      <alignment horizontal="left" vertical="center" wrapText="1"/>
    </xf>
    <xf numFmtId="0" fontId="2" fillId="6" borderId="3" xfId="0" applyFont="1" applyFill="1" applyBorder="1" applyAlignment="1">
      <alignment horizontal="left" vertical="center" wrapText="1"/>
    </xf>
    <xf numFmtId="0" fontId="2" fillId="6" borderId="1" xfId="0" applyFont="1" applyFill="1" applyBorder="1" applyAlignment="1">
      <alignment horizontal="center" vertical="center" wrapText="1"/>
    </xf>
    <xf numFmtId="0" fontId="3" fillId="4" borderId="0" xfId="0" applyFont="1" applyFill="1" applyAlignment="1">
      <alignment horizontal="left" wrapText="1"/>
    </xf>
    <xf numFmtId="0" fontId="9" fillId="4" borderId="21" xfId="0" applyFont="1" applyFill="1" applyBorder="1" applyAlignment="1">
      <alignment wrapText="1"/>
    </xf>
    <xf numFmtId="0" fontId="0" fillId="0" borderId="4" xfId="0" applyBorder="1" applyAlignment="1" applyProtection="1">
      <alignment horizontal="center" wrapText="1"/>
      <protection locked="0"/>
    </xf>
    <xf numFmtId="0" fontId="3" fillId="9" borderId="18" xfId="0" applyFont="1" applyFill="1" applyBorder="1" applyAlignment="1">
      <alignment horizontal="left" vertical="center" wrapText="1"/>
    </xf>
    <xf numFmtId="0" fontId="2" fillId="9" borderId="18" xfId="0" applyFont="1" applyFill="1" applyBorder="1" applyAlignment="1">
      <alignment horizontal="left" vertical="center" wrapText="1"/>
    </xf>
    <xf numFmtId="0" fontId="1" fillId="16" borderId="22" xfId="0" applyFont="1" applyFill="1" applyBorder="1"/>
    <xf numFmtId="0" fontId="1" fillId="16" borderId="22" xfId="0" applyFont="1" applyFill="1" applyBorder="1" applyAlignment="1">
      <alignment wrapText="1"/>
    </xf>
    <xf numFmtId="164" fontId="1" fillId="16" borderId="22" xfId="0" applyNumberFormat="1" applyFont="1" applyFill="1" applyBorder="1"/>
    <xf numFmtId="0" fontId="1" fillId="16" borderId="22" xfId="0" applyFont="1" applyFill="1" applyBorder="1" applyAlignment="1">
      <alignment horizontal="center" wrapText="1"/>
    </xf>
    <xf numFmtId="164" fontId="1" fillId="16" borderId="0" xfId="0" applyNumberFormat="1" applyFont="1" applyFill="1" applyBorder="1" applyAlignment="1"/>
    <xf numFmtId="0" fontId="2" fillId="11" borderId="2" xfId="0" applyFont="1" applyFill="1" applyBorder="1" applyAlignment="1">
      <alignment horizontal="left" vertical="center"/>
    </xf>
    <xf numFmtId="0" fontId="2" fillId="11" borderId="18" xfId="0" applyFont="1" applyFill="1" applyBorder="1" applyAlignment="1">
      <alignment horizontal="left" vertical="center" wrapText="1"/>
    </xf>
    <xf numFmtId="0" fontId="2" fillId="11" borderId="3" xfId="0" applyFont="1" applyFill="1" applyBorder="1" applyAlignment="1">
      <alignment horizontal="left" vertical="center" wrapText="1"/>
    </xf>
    <xf numFmtId="0" fontId="2" fillId="11" borderId="1" xfId="0" applyFont="1" applyFill="1" applyBorder="1" applyAlignment="1">
      <alignment horizontal="center" vertical="center" wrapText="1"/>
    </xf>
    <xf numFmtId="0" fontId="8" fillId="11" borderId="0" xfId="0" applyFont="1" applyFill="1" applyAlignment="1">
      <alignment vertical="center"/>
    </xf>
    <xf numFmtId="0" fontId="1" fillId="16" borderId="22" xfId="0" applyFont="1" applyFill="1" applyBorder="1" applyAlignment="1">
      <alignment horizontal="left"/>
    </xf>
    <xf numFmtId="0" fontId="1" fillId="16" borderId="22" xfId="0" applyFont="1" applyFill="1" applyBorder="1" applyAlignment="1">
      <alignment horizontal="right"/>
    </xf>
    <xf numFmtId="0" fontId="2" fillId="7" borderId="2" xfId="0" applyFont="1" applyFill="1" applyBorder="1" applyAlignment="1">
      <alignment vertical="center"/>
    </xf>
    <xf numFmtId="0" fontId="2" fillId="7" borderId="1" xfId="0" applyFont="1" applyFill="1" applyBorder="1" applyAlignment="1">
      <alignment horizontal="center" vertical="center" wrapText="1"/>
    </xf>
    <xf numFmtId="0" fontId="1" fillId="16" borderId="1" xfId="0" applyFont="1" applyFill="1" applyBorder="1" applyAlignment="1">
      <alignment horizontal="center" wrapText="1"/>
    </xf>
    <xf numFmtId="164" fontId="3" fillId="16" borderId="0" xfId="0" applyNumberFormat="1" applyFont="1" applyFill="1"/>
    <xf numFmtId="0" fontId="5" fillId="16" borderId="0" xfId="0" applyFont="1" applyFill="1" applyAlignment="1">
      <alignment horizontal="center"/>
    </xf>
    <xf numFmtId="164" fontId="1" fillId="16" borderId="0" xfId="0" applyNumberFormat="1" applyFont="1" applyFill="1" applyBorder="1" applyProtection="1">
      <protection locked="0"/>
    </xf>
    <xf numFmtId="0" fontId="10" fillId="16" borderId="0" xfId="0" applyFont="1" applyFill="1"/>
    <xf numFmtId="0" fontId="10" fillId="16" borderId="0" xfId="0" applyFont="1" applyFill="1" applyAlignment="1">
      <alignment wrapText="1"/>
    </xf>
    <xf numFmtId="164" fontId="10" fillId="16" borderId="0" xfId="0" applyNumberFormat="1" applyFont="1" applyFill="1"/>
    <xf numFmtId="0" fontId="10" fillId="16" borderId="0" xfId="0" applyFont="1" applyFill="1" applyAlignment="1">
      <alignment horizontal="center" wrapText="1"/>
    </xf>
    <xf numFmtId="0" fontId="1" fillId="0" borderId="2" xfId="0" applyFont="1" applyBorder="1" applyAlignment="1">
      <alignment horizontal="left"/>
    </xf>
    <xf numFmtId="0" fontId="1" fillId="0" borderId="2" xfId="0" applyFont="1" applyBorder="1" applyAlignment="1">
      <alignment horizontal="left" wrapText="1"/>
    </xf>
    <xf numFmtId="0" fontId="2" fillId="5" borderId="2" xfId="0" applyFont="1" applyFill="1" applyBorder="1" applyAlignment="1">
      <alignment horizontal="center" vertical="center" wrapText="1"/>
    </xf>
    <xf numFmtId="0" fontId="1" fillId="5" borderId="2" xfId="0" applyFont="1" applyFill="1" applyBorder="1" applyAlignment="1">
      <alignment horizontal="center" vertical="center" wrapText="1"/>
    </xf>
    <xf numFmtId="0" fontId="2" fillId="6" borderId="2" xfId="0" applyFont="1" applyFill="1" applyBorder="1" applyAlignment="1">
      <alignment horizontal="center" vertical="center" wrapText="1"/>
    </xf>
    <xf numFmtId="164" fontId="0" fillId="0" borderId="4" xfId="0" applyNumberFormat="1" applyBorder="1" applyAlignment="1" applyProtection="1">
      <alignment horizontal="right"/>
      <protection locked="0"/>
    </xf>
    <xf numFmtId="0" fontId="2" fillId="11" borderId="2" xfId="0" applyFont="1" applyFill="1" applyBorder="1" applyAlignment="1">
      <alignment horizontal="center" vertical="center" wrapText="1"/>
    </xf>
    <xf numFmtId="0" fontId="2" fillId="7" borderId="2" xfId="0" applyFont="1" applyFill="1" applyBorder="1" applyAlignment="1">
      <alignment horizontal="center" vertical="center" wrapText="1"/>
    </xf>
    <xf numFmtId="0" fontId="1" fillId="8" borderId="2" xfId="0" applyFont="1" applyFill="1" applyBorder="1" applyAlignment="1">
      <alignment horizontal="center" vertical="center" wrapText="1"/>
    </xf>
    <xf numFmtId="0" fontId="1" fillId="3" borderId="18" xfId="0" applyFont="1" applyFill="1" applyBorder="1" applyAlignment="1">
      <alignment horizontal="center" vertical="center" wrapText="1"/>
    </xf>
    <xf numFmtId="0" fontId="1" fillId="9" borderId="2" xfId="0" applyFont="1" applyFill="1" applyBorder="1" applyAlignment="1">
      <alignment horizontal="center" vertical="center" wrapText="1"/>
    </xf>
    <xf numFmtId="0" fontId="0" fillId="16" borderId="19" xfId="0" applyFill="1" applyBorder="1"/>
    <xf numFmtId="0" fontId="0" fillId="4" borderId="19" xfId="0" applyFill="1" applyBorder="1"/>
    <xf numFmtId="0" fontId="0" fillId="16" borderId="19" xfId="0" applyFill="1" applyBorder="1" applyAlignment="1">
      <alignment horizontal="left" wrapText="1"/>
    </xf>
    <xf numFmtId="0" fontId="0" fillId="16" borderId="19" xfId="0" applyFill="1" applyBorder="1" applyAlignment="1" applyProtection="1">
      <alignment vertical="top" wrapText="1"/>
      <protection locked="0"/>
    </xf>
    <xf numFmtId="164" fontId="1" fillId="16" borderId="19" xfId="0" applyNumberFormat="1" applyFont="1" applyFill="1" applyBorder="1"/>
    <xf numFmtId="164" fontId="1" fillId="16" borderId="4" xfId="0" applyNumberFormat="1" applyFont="1" applyFill="1" applyBorder="1" applyAlignment="1"/>
    <xf numFmtId="164" fontId="1" fillId="16" borderId="19" xfId="0" applyNumberFormat="1" applyFont="1" applyFill="1" applyBorder="1" applyAlignment="1"/>
    <xf numFmtId="0" fontId="1" fillId="3" borderId="1" xfId="0" applyFont="1" applyFill="1" applyBorder="1" applyAlignment="1">
      <alignment horizontal="center" vertical="center" wrapText="1"/>
    </xf>
    <xf numFmtId="164" fontId="3" fillId="16" borderId="19" xfId="0" applyNumberFormat="1" applyFont="1" applyFill="1" applyBorder="1"/>
    <xf numFmtId="164" fontId="1" fillId="16" borderId="19" xfId="0" applyNumberFormat="1" applyFont="1" applyFill="1" applyBorder="1" applyProtection="1">
      <protection locked="0"/>
    </xf>
    <xf numFmtId="164" fontId="10" fillId="16" borderId="19" xfId="0" applyNumberFormat="1" applyFont="1" applyFill="1" applyBorder="1"/>
    <xf numFmtId="0" fontId="0" fillId="0" borderId="19" xfId="0" applyBorder="1"/>
    <xf numFmtId="0" fontId="1" fillId="0" borderId="1" xfId="0" applyFont="1" applyBorder="1" applyAlignment="1">
      <alignment wrapText="1"/>
    </xf>
    <xf numFmtId="0" fontId="2" fillId="8"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9" borderId="1" xfId="0" applyFont="1" applyFill="1" applyBorder="1" applyAlignment="1">
      <alignment horizontal="center" vertical="center" wrapText="1"/>
    </xf>
    <xf numFmtId="164" fontId="0" fillId="0" borderId="2" xfId="0" applyNumberFormat="1" applyFill="1" applyBorder="1" applyAlignment="1" applyProtection="1">
      <alignment horizontal="right"/>
      <protection locked="0"/>
    </xf>
    <xf numFmtId="0" fontId="0" fillId="16" borderId="15" xfId="0" applyFill="1" applyBorder="1" applyAlignment="1">
      <alignment horizontal="center"/>
    </xf>
    <xf numFmtId="0" fontId="0" fillId="16" borderId="16" xfId="0" applyFill="1" applyBorder="1" applyAlignment="1">
      <alignment horizontal="center"/>
    </xf>
    <xf numFmtId="0" fontId="0" fillId="16" borderId="17" xfId="0" applyFill="1" applyBorder="1" applyAlignment="1">
      <alignment horizontal="center"/>
    </xf>
    <xf numFmtId="0" fontId="14" fillId="16" borderId="15" xfId="2" applyFill="1" applyBorder="1" applyAlignment="1" applyProtection="1">
      <alignment horizontal="center"/>
    </xf>
    <xf numFmtId="0" fontId="0" fillId="16" borderId="15" xfId="0" applyFont="1" applyFill="1" applyBorder="1" applyAlignment="1">
      <alignment horizontal="center"/>
    </xf>
    <xf numFmtId="0" fontId="0" fillId="16" borderId="16" xfId="0" applyFont="1" applyFill="1" applyBorder="1" applyAlignment="1">
      <alignment horizontal="center"/>
    </xf>
    <xf numFmtId="0" fontId="0" fillId="16" borderId="17" xfId="0" applyFont="1" applyFill="1" applyBorder="1" applyAlignment="1">
      <alignment horizontal="center"/>
    </xf>
    <xf numFmtId="0" fontId="1" fillId="16" borderId="15" xfId="0" applyFont="1" applyFill="1" applyBorder="1" applyAlignment="1">
      <alignment horizontal="center"/>
    </xf>
    <xf numFmtId="0" fontId="1" fillId="16" borderId="16" xfId="0" applyFont="1" applyFill="1" applyBorder="1" applyAlignment="1">
      <alignment horizontal="center"/>
    </xf>
    <xf numFmtId="0" fontId="1" fillId="16" borderId="17" xfId="0" applyFont="1" applyFill="1" applyBorder="1" applyAlignment="1">
      <alignment horizontal="center"/>
    </xf>
    <xf numFmtId="0" fontId="0" fillId="16" borderId="0" xfId="0" applyFill="1" applyAlignment="1">
      <alignment horizontal="left"/>
    </xf>
    <xf numFmtId="0" fontId="2" fillId="16" borderId="0" xfId="0" applyFont="1" applyFill="1" applyAlignment="1">
      <alignment horizontal="left" wrapText="1"/>
    </xf>
    <xf numFmtId="0" fontId="2" fillId="0" borderId="13" xfId="0" applyFont="1" applyFill="1" applyBorder="1" applyAlignment="1">
      <alignment horizontal="center"/>
    </xf>
    <xf numFmtId="0" fontId="0" fillId="0" borderId="7" xfId="0" applyBorder="1" applyAlignment="1">
      <alignment horizontal="left" vertical="top" wrapText="1"/>
    </xf>
    <xf numFmtId="0" fontId="0" fillId="0" borderId="8" xfId="0" applyBorder="1" applyAlignment="1">
      <alignment horizontal="left" vertical="top" wrapText="1"/>
    </xf>
    <xf numFmtId="0" fontId="0" fillId="0" borderId="9" xfId="0" applyBorder="1" applyAlignment="1">
      <alignment horizontal="left" vertical="top" wrapText="1"/>
    </xf>
    <xf numFmtId="0" fontId="0" fillId="0" borderId="10" xfId="0" applyBorder="1" applyAlignment="1">
      <alignment horizontal="left" vertical="top" wrapText="1"/>
    </xf>
    <xf numFmtId="0" fontId="0" fillId="0" borderId="0" xfId="0" applyBorder="1" applyAlignment="1">
      <alignment horizontal="left" vertical="top" wrapText="1"/>
    </xf>
    <xf numFmtId="0" fontId="0" fillId="0" borderId="11" xfId="0" applyBorder="1" applyAlignment="1">
      <alignment horizontal="left" vertical="top" wrapText="1"/>
    </xf>
    <xf numFmtId="0" fontId="0" fillId="0" borderId="12" xfId="0" applyBorder="1" applyAlignment="1">
      <alignment horizontal="left" vertical="top" wrapText="1"/>
    </xf>
    <xf numFmtId="0" fontId="0" fillId="0" borderId="13" xfId="0" applyBorder="1" applyAlignment="1">
      <alignment horizontal="left" vertical="top" wrapText="1"/>
    </xf>
    <xf numFmtId="0" fontId="0" fillId="0" borderId="14" xfId="0" applyBorder="1" applyAlignment="1">
      <alignment horizontal="left" vertical="top" wrapText="1"/>
    </xf>
    <xf numFmtId="0" fontId="0" fillId="0" borderId="8" xfId="0" applyBorder="1" applyAlignment="1">
      <alignment horizontal="center"/>
    </xf>
    <xf numFmtId="0" fontId="0" fillId="0" borderId="15" xfId="0" applyBorder="1" applyAlignment="1">
      <alignment horizontal="left" wrapText="1"/>
    </xf>
    <xf numFmtId="0" fontId="0" fillId="0" borderId="16" xfId="0" applyBorder="1" applyAlignment="1">
      <alignment horizontal="left" wrapText="1"/>
    </xf>
    <xf numFmtId="0" fontId="0" fillId="0" borderId="17" xfId="0" applyBorder="1" applyAlignment="1">
      <alignment horizontal="left" wrapText="1"/>
    </xf>
    <xf numFmtId="0" fontId="2" fillId="0" borderId="13" xfId="0" applyFont="1" applyFill="1" applyBorder="1" applyAlignment="1">
      <alignment horizontal="center" wrapText="1"/>
    </xf>
    <xf numFmtId="0" fontId="2" fillId="0" borderId="7" xfId="0" applyFont="1" applyFill="1" applyBorder="1" applyAlignment="1">
      <alignment horizontal="center" wrapText="1"/>
    </xf>
    <xf numFmtId="0" fontId="2" fillId="0" borderId="8" xfId="0" applyFont="1" applyFill="1" applyBorder="1" applyAlignment="1">
      <alignment horizontal="center" wrapText="1"/>
    </xf>
    <xf numFmtId="0" fontId="2" fillId="0" borderId="9" xfId="0" applyFont="1" applyFill="1" applyBorder="1" applyAlignment="1">
      <alignment horizontal="center" wrapText="1"/>
    </xf>
    <xf numFmtId="0" fontId="2" fillId="0" borderId="10" xfId="0" applyFont="1" applyFill="1" applyBorder="1" applyAlignment="1">
      <alignment horizontal="center" wrapText="1"/>
    </xf>
    <xf numFmtId="0" fontId="2" fillId="0" borderId="0" xfId="0" applyFont="1" applyFill="1" applyBorder="1" applyAlignment="1">
      <alignment horizontal="center" wrapText="1"/>
    </xf>
    <xf numFmtId="0" fontId="2" fillId="0" borderId="11" xfId="0" applyFont="1" applyFill="1" applyBorder="1" applyAlignment="1">
      <alignment horizontal="center" wrapText="1"/>
    </xf>
    <xf numFmtId="0" fontId="2" fillId="0" borderId="12" xfId="0" applyFont="1" applyFill="1" applyBorder="1" applyAlignment="1">
      <alignment horizontal="center" wrapText="1"/>
    </xf>
    <xf numFmtId="0" fontId="2" fillId="0" borderId="14" xfId="0" applyFont="1" applyFill="1" applyBorder="1" applyAlignment="1">
      <alignment horizontal="center" wrapText="1"/>
    </xf>
    <xf numFmtId="0" fontId="0" fillId="22" borderId="15" xfId="0" applyFill="1" applyBorder="1" applyAlignment="1">
      <alignment horizontal="center"/>
    </xf>
    <xf numFmtId="0" fontId="0" fillId="22" borderId="16" xfId="0" applyFill="1" applyBorder="1" applyAlignment="1">
      <alignment horizontal="center"/>
    </xf>
    <xf numFmtId="0" fontId="0" fillId="22" borderId="17" xfId="0" applyFill="1" applyBorder="1" applyAlignment="1">
      <alignment horizontal="center"/>
    </xf>
    <xf numFmtId="0" fontId="2" fillId="0" borderId="0" xfId="0" applyFont="1" applyAlignment="1">
      <alignment horizontal="left"/>
    </xf>
    <xf numFmtId="0" fontId="0" fillId="0" borderId="15" xfId="0" applyBorder="1" applyAlignment="1">
      <alignment horizontal="left"/>
    </xf>
    <xf numFmtId="0" fontId="0" fillId="0" borderId="16" xfId="0" applyBorder="1" applyAlignment="1">
      <alignment horizontal="left"/>
    </xf>
    <xf numFmtId="0" fontId="0" fillId="0" borderId="17" xfId="0" applyBorder="1" applyAlignment="1">
      <alignment horizontal="left"/>
    </xf>
    <xf numFmtId="0" fontId="0" fillId="0" borderId="0" xfId="0" applyAlignment="1">
      <alignment horizontal="center"/>
    </xf>
    <xf numFmtId="0" fontId="1" fillId="0" borderId="0" xfId="0" applyFont="1" applyAlignment="1">
      <alignment horizontal="left"/>
    </xf>
    <xf numFmtId="0" fontId="1" fillId="0" borderId="11" xfId="0" applyFont="1" applyBorder="1" applyAlignment="1">
      <alignment horizontal="left"/>
    </xf>
    <xf numFmtId="0" fontId="1" fillId="0" borderId="0" xfId="0" applyFont="1" applyAlignment="1">
      <alignment horizontal="right"/>
    </xf>
    <xf numFmtId="0" fontId="1" fillId="0" borderId="11" xfId="0" applyFont="1" applyBorder="1" applyAlignment="1">
      <alignment horizontal="right"/>
    </xf>
    <xf numFmtId="0" fontId="3" fillId="2" borderId="0" xfId="0" applyFont="1" applyFill="1" applyBorder="1" applyAlignment="1">
      <alignment horizontal="left"/>
    </xf>
    <xf numFmtId="0" fontId="0" fillId="0" borderId="0" xfId="0" applyAlignment="1">
      <alignment horizontal="left"/>
    </xf>
    <xf numFmtId="0" fontId="0" fillId="0" borderId="15" xfId="0" applyBorder="1" applyAlignment="1">
      <alignment horizontal="center" wrapText="1"/>
    </xf>
    <xf numFmtId="0" fontId="0" fillId="0" borderId="16" xfId="0" applyBorder="1" applyAlignment="1">
      <alignment horizontal="center" wrapText="1"/>
    </xf>
    <xf numFmtId="0" fontId="0" fillId="0" borderId="17" xfId="0" applyBorder="1" applyAlignment="1">
      <alignment horizontal="center" wrapText="1"/>
    </xf>
    <xf numFmtId="0" fontId="0" fillId="0" borderId="2" xfId="0" applyBorder="1" applyAlignment="1" applyProtection="1">
      <alignment horizontal="left" wrapText="1"/>
      <protection locked="0"/>
    </xf>
    <xf numFmtId="0" fontId="0" fillId="0" borderId="18" xfId="0" applyBorder="1" applyAlignment="1" applyProtection="1">
      <alignment horizontal="left" wrapText="1"/>
      <protection locked="0"/>
    </xf>
    <xf numFmtId="0" fontId="0" fillId="0" borderId="3" xfId="0" applyBorder="1" applyAlignment="1" applyProtection="1">
      <alignment horizontal="left" wrapText="1"/>
      <protection locked="0"/>
    </xf>
    <xf numFmtId="0" fontId="1" fillId="0" borderId="18" xfId="0" applyFont="1" applyBorder="1" applyAlignment="1">
      <alignment horizontal="left"/>
    </xf>
    <xf numFmtId="0" fontId="1" fillId="0" borderId="3" xfId="0" applyFont="1" applyBorder="1" applyAlignment="1">
      <alignment horizontal="left"/>
    </xf>
    <xf numFmtId="0" fontId="3" fillId="10" borderId="0" xfId="0" applyFont="1" applyFill="1" applyAlignment="1">
      <alignment horizontal="left"/>
    </xf>
    <xf numFmtId="0" fontId="3" fillId="10" borderId="11" xfId="0" applyFont="1" applyFill="1" applyBorder="1" applyAlignment="1">
      <alignment horizontal="left"/>
    </xf>
    <xf numFmtId="0" fontId="1" fillId="0" borderId="2" xfId="0" applyFont="1" applyBorder="1" applyAlignment="1">
      <alignment horizontal="left" wrapText="1"/>
    </xf>
    <xf numFmtId="0" fontId="1" fillId="0" borderId="18" xfId="0" applyFont="1" applyBorder="1" applyAlignment="1">
      <alignment horizontal="left" wrapText="1"/>
    </xf>
    <xf numFmtId="0" fontId="1" fillId="0" borderId="3" xfId="0" applyFont="1" applyBorder="1" applyAlignment="1">
      <alignment horizontal="left" wrapText="1"/>
    </xf>
    <xf numFmtId="0" fontId="0" fillId="16" borderId="7" xfId="0" applyFill="1" applyBorder="1" applyAlignment="1" applyProtection="1">
      <alignment horizontal="left" vertical="top" wrapText="1"/>
      <protection locked="0"/>
    </xf>
    <xf numFmtId="0" fontId="0" fillId="16" borderId="8" xfId="0" applyFill="1" applyBorder="1" applyAlignment="1" applyProtection="1">
      <alignment horizontal="left" vertical="top" wrapText="1"/>
      <protection locked="0"/>
    </xf>
    <xf numFmtId="0" fontId="0" fillId="16" borderId="9" xfId="0" applyFill="1" applyBorder="1" applyAlignment="1" applyProtection="1">
      <alignment horizontal="left" vertical="top" wrapText="1"/>
      <protection locked="0"/>
    </xf>
    <xf numFmtId="0" fontId="0" fillId="16" borderId="10" xfId="0" applyFill="1" applyBorder="1" applyAlignment="1" applyProtection="1">
      <alignment horizontal="left" vertical="top" wrapText="1"/>
      <protection locked="0"/>
    </xf>
    <xf numFmtId="0" fontId="0" fillId="16" borderId="0" xfId="0" applyFill="1" applyBorder="1" applyAlignment="1" applyProtection="1">
      <alignment horizontal="left" vertical="top" wrapText="1"/>
      <protection locked="0"/>
    </xf>
    <xf numFmtId="0" fontId="0" fillId="16" borderId="11" xfId="0" applyFill="1" applyBorder="1" applyAlignment="1" applyProtection="1">
      <alignment horizontal="left" vertical="top" wrapText="1"/>
      <protection locked="0"/>
    </xf>
    <xf numFmtId="0" fontId="0" fillId="16" borderId="12" xfId="0" applyFill="1" applyBorder="1" applyAlignment="1" applyProtection="1">
      <alignment horizontal="left" vertical="top" wrapText="1"/>
      <protection locked="0"/>
    </xf>
    <xf numFmtId="0" fontId="0" fillId="16" borderId="13" xfId="0" applyFill="1" applyBorder="1" applyAlignment="1" applyProtection="1">
      <alignment horizontal="left" vertical="top" wrapText="1"/>
      <protection locked="0"/>
    </xf>
    <xf numFmtId="0" fontId="0" fillId="16" borderId="14" xfId="0" applyFill="1" applyBorder="1" applyAlignment="1" applyProtection="1">
      <alignment horizontal="left" vertical="top" wrapText="1"/>
      <protection locked="0"/>
    </xf>
    <xf numFmtId="0" fontId="0" fillId="16" borderId="15" xfId="0" applyFill="1" applyBorder="1" applyAlignment="1" applyProtection="1">
      <alignment horizontal="center" vertical="top"/>
      <protection locked="0"/>
    </xf>
    <xf numFmtId="0" fontId="0" fillId="16" borderId="17" xfId="0" applyFill="1" applyBorder="1" applyAlignment="1" applyProtection="1">
      <alignment horizontal="center" vertical="top"/>
      <protection locked="0"/>
    </xf>
    <xf numFmtId="0" fontId="0" fillId="0" borderId="2" xfId="0" applyFill="1" applyBorder="1" applyAlignment="1" applyProtection="1">
      <alignment horizontal="left" wrapText="1"/>
      <protection locked="0"/>
    </xf>
    <xf numFmtId="0" fontId="0" fillId="0" borderId="18" xfId="0" applyFill="1" applyBorder="1" applyAlignment="1" applyProtection="1">
      <alignment horizontal="left" wrapText="1"/>
      <protection locked="0"/>
    </xf>
    <xf numFmtId="0" fontId="0" fillId="0" borderId="3" xfId="0" applyFill="1" applyBorder="1" applyAlignment="1" applyProtection="1">
      <alignment horizontal="left" wrapText="1"/>
      <protection locked="0"/>
    </xf>
    <xf numFmtId="0" fontId="1" fillId="0" borderId="2" xfId="0" applyFont="1" applyBorder="1" applyAlignment="1">
      <alignment horizontal="left"/>
    </xf>
    <xf numFmtId="0" fontId="0" fillId="0" borderId="2" xfId="0" applyBorder="1" applyAlignment="1" applyProtection="1">
      <alignment horizontal="center" wrapText="1"/>
      <protection locked="0"/>
    </xf>
    <xf numFmtId="0" fontId="0" fillId="0" borderId="18" xfId="0" applyBorder="1" applyAlignment="1" applyProtection="1">
      <alignment horizontal="center" wrapText="1"/>
      <protection locked="0"/>
    </xf>
    <xf numFmtId="0" fontId="0" fillId="0" borderId="3" xfId="0" applyBorder="1" applyAlignment="1" applyProtection="1">
      <alignment horizontal="center" wrapText="1"/>
      <protection locked="0"/>
    </xf>
    <xf numFmtId="0" fontId="3" fillId="17" borderId="15" xfId="0" applyFont="1" applyFill="1" applyBorder="1" applyAlignment="1">
      <alignment horizontal="right"/>
    </xf>
    <xf numFmtId="0" fontId="3" fillId="17" borderId="16" xfId="0" applyFont="1" applyFill="1" applyBorder="1" applyAlignment="1">
      <alignment horizontal="right"/>
    </xf>
    <xf numFmtId="0" fontId="3" fillId="17" borderId="17" xfId="0" applyFont="1" applyFill="1" applyBorder="1" applyAlignment="1">
      <alignment horizontal="right"/>
    </xf>
    <xf numFmtId="0" fontId="9" fillId="10" borderId="15" xfId="0" applyFont="1" applyFill="1" applyBorder="1" applyAlignment="1">
      <alignment horizontal="right"/>
    </xf>
    <xf numFmtId="0" fontId="9" fillId="10" borderId="16" xfId="0" applyFont="1" applyFill="1" applyBorder="1" applyAlignment="1">
      <alignment horizontal="right"/>
    </xf>
    <xf numFmtId="0" fontId="9" fillId="10" borderId="17" xfId="0" applyFont="1" applyFill="1" applyBorder="1" applyAlignment="1">
      <alignment horizontal="right"/>
    </xf>
    <xf numFmtId="0" fontId="5" fillId="10" borderId="15" xfId="0" applyFont="1" applyFill="1" applyBorder="1" applyAlignment="1">
      <alignment horizontal="right"/>
    </xf>
    <xf numFmtId="0" fontId="5" fillId="10" borderId="16" xfId="0" applyFont="1" applyFill="1" applyBorder="1" applyAlignment="1">
      <alignment horizontal="right"/>
    </xf>
    <xf numFmtId="0" fontId="5" fillId="10" borderId="17" xfId="0" applyFont="1" applyFill="1" applyBorder="1" applyAlignment="1">
      <alignment horizontal="right"/>
    </xf>
    <xf numFmtId="0" fontId="3" fillId="3" borderId="0" xfId="0" applyFont="1" applyFill="1" applyAlignment="1">
      <alignment horizontal="center"/>
    </xf>
    <xf numFmtId="0" fontId="1" fillId="0" borderId="4" xfId="0" applyFont="1" applyBorder="1" applyAlignment="1">
      <alignment horizontal="left"/>
    </xf>
    <xf numFmtId="0" fontId="1" fillId="0" borderId="5" xfId="0" applyFont="1" applyBorder="1" applyAlignment="1">
      <alignment horizontal="left"/>
    </xf>
    <xf numFmtId="0" fontId="6" fillId="0" borderId="24" xfId="0" applyFont="1" applyBorder="1" applyAlignment="1">
      <alignment horizontal="center"/>
    </xf>
    <xf numFmtId="0" fontId="6" fillId="0" borderId="25" xfId="0" applyFont="1" applyBorder="1" applyAlignment="1">
      <alignment horizontal="center"/>
    </xf>
    <xf numFmtId="0" fontId="6" fillId="0" borderId="26" xfId="0" applyFont="1" applyBorder="1" applyAlignment="1">
      <alignment horizontal="center"/>
    </xf>
    <xf numFmtId="0" fontId="2" fillId="0" borderId="13" xfId="0" applyFont="1" applyBorder="1" applyAlignment="1">
      <alignment horizontal="left"/>
    </xf>
    <xf numFmtId="0" fontId="7" fillId="0" borderId="0" xfId="0" applyFont="1" applyAlignment="1">
      <alignment horizontal="center"/>
    </xf>
    <xf numFmtId="0" fontId="8" fillId="0" borderId="0" xfId="0" applyFont="1" applyAlignment="1">
      <alignment horizontal="center" vertical="center" wrapText="1"/>
    </xf>
    <xf numFmtId="0" fontId="12" fillId="12" borderId="0" xfId="1" applyFont="1" applyFill="1" applyProtection="1"/>
    <xf numFmtId="0" fontId="15" fillId="12" borderId="0" xfId="2" applyFont="1" applyFill="1" applyAlignment="1" applyProtection="1">
      <alignment horizontal="left"/>
    </xf>
    <xf numFmtId="0" fontId="11" fillId="12" borderId="0" xfId="1" applyFont="1" applyFill="1" applyAlignment="1" applyProtection="1">
      <alignment horizontal="right"/>
    </xf>
    <xf numFmtId="0" fontId="11" fillId="12" borderId="28" xfId="1" applyFont="1" applyFill="1" applyBorder="1" applyAlignment="1" applyProtection="1">
      <alignment horizontal="right"/>
    </xf>
    <xf numFmtId="0" fontId="11" fillId="0" borderId="2" xfId="1" applyFont="1" applyFill="1" applyBorder="1" applyAlignment="1" applyProtection="1">
      <alignment horizontal="center"/>
    </xf>
    <xf numFmtId="0" fontId="11" fillId="0" borderId="18" xfId="1" applyFont="1" applyFill="1" applyBorder="1" applyAlignment="1" applyProtection="1">
      <alignment horizontal="center"/>
    </xf>
    <xf numFmtId="0" fontId="11" fillId="0" borderId="3" xfId="1" applyFont="1" applyFill="1" applyBorder="1" applyAlignment="1" applyProtection="1">
      <alignment horizontal="center"/>
    </xf>
    <xf numFmtId="1" fontId="18" fillId="0" borderId="0" xfId="1" applyNumberFormat="1" applyFont="1" applyAlignment="1" applyProtection="1">
      <alignment horizontal="left" vertical="top" wrapText="1"/>
    </xf>
    <xf numFmtId="165" fontId="24" fillId="13" borderId="0" xfId="1" applyNumberFormat="1" applyFont="1" applyFill="1" applyBorder="1" applyAlignment="1" applyProtection="1">
      <alignment horizontal="center" vertical="center"/>
    </xf>
    <xf numFmtId="165" fontId="17" fillId="13" borderId="0" xfId="1" applyNumberFormat="1" applyFont="1" applyFill="1" applyBorder="1" applyAlignment="1" applyProtection="1">
      <alignment vertical="center"/>
    </xf>
    <xf numFmtId="166" fontId="25" fillId="14" borderId="21" xfId="1" applyNumberFormat="1" applyFont="1" applyFill="1" applyBorder="1" applyAlignment="1" applyProtection="1">
      <alignment horizontal="left" vertical="center"/>
    </xf>
    <xf numFmtId="0" fontId="27" fillId="21" borderId="0" xfId="1" applyFont="1" applyFill="1" applyBorder="1" applyAlignment="1" applyProtection="1">
      <alignment horizontal="center" vertical="center"/>
    </xf>
    <xf numFmtId="1" fontId="27" fillId="15" borderId="0" xfId="1" applyNumberFormat="1" applyFont="1" applyFill="1" applyBorder="1" applyAlignment="1" applyProtection="1">
      <alignment horizontal="center"/>
    </xf>
    <xf numFmtId="0" fontId="19" fillId="12" borderId="19" xfId="1" applyFont="1" applyFill="1" applyBorder="1" applyAlignment="1" applyProtection="1">
      <alignment horizontal="left"/>
    </xf>
    <xf numFmtId="0" fontId="19" fillId="12" borderId="0" xfId="1" applyFont="1" applyFill="1" applyAlignment="1" applyProtection="1">
      <alignment horizontal="left"/>
    </xf>
    <xf numFmtId="0" fontId="21" fillId="0" borderId="0" xfId="1" applyFont="1" applyFill="1" applyBorder="1" applyAlignment="1" applyProtection="1">
      <alignment horizontal="center" vertical="center"/>
    </xf>
    <xf numFmtId="0" fontId="27" fillId="17" borderId="0" xfId="1" applyFont="1" applyFill="1" applyBorder="1" applyAlignment="1" applyProtection="1">
      <alignment horizontal="center" vertical="center" shrinkToFit="1"/>
    </xf>
  </cellXfs>
  <cellStyles count="4">
    <cellStyle name="Comma 2" xfId="3" xr:uid="{00000000-0005-0000-0000-000000000000}"/>
    <cellStyle name="Hyperlink" xfId="2" builtinId="8"/>
    <cellStyle name="Normal" xfId="0" builtinId="0"/>
    <cellStyle name="Normal 2" xfId="1" xr:uid="{00000000-0005-0000-0000-000004000000}"/>
  </cellStyles>
  <dxfs count="16">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s>
  <tableStyles count="0" defaultTableStyle="TableStyleMedium2" defaultPivotStyle="PivotStyleLight16"/>
  <colors>
    <mruColors>
      <color rgb="FFED6F93"/>
      <color rgb="FFADF5F3"/>
      <color rgb="FFD6B4E4"/>
      <color rgb="FFEFC7C3"/>
      <color rgb="FFB9E5E5"/>
      <color rgb="FF8F9F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vertex42.com/" TargetMode="External"/></Relationships>
</file>

<file path=xl/drawings/drawing1.xml><?xml version="1.0" encoding="utf-8"?>
<xdr:wsDr xmlns:xdr="http://schemas.openxmlformats.org/drawingml/2006/spreadsheetDrawing" xmlns:a="http://schemas.openxmlformats.org/drawingml/2006/main">
  <xdr:twoCellAnchor editAs="oneCell">
    <xdr:from>
      <xdr:col>21</xdr:col>
      <xdr:colOff>1238250</xdr:colOff>
      <xdr:row>0</xdr:row>
      <xdr:rowOff>9525</xdr:rowOff>
    </xdr:from>
    <xdr:to>
      <xdr:col>22</xdr:col>
      <xdr:colOff>152400</xdr:colOff>
      <xdr:row>1</xdr:row>
      <xdr:rowOff>0</xdr:rowOff>
    </xdr:to>
    <xdr:pic>
      <xdr:nvPicPr>
        <xdr:cNvPr id="2" name="Picture 106" descr="vertex42_logo_transparent_sm">
          <a:hlinkClick xmlns:r="http://schemas.openxmlformats.org/officeDocument/2006/relationships" r:id="rId1"/>
          <a:extLst>
            <a:ext uri="{FF2B5EF4-FFF2-40B4-BE49-F238E27FC236}">
              <a16:creationId xmlns:a16="http://schemas.microsoft.com/office/drawing/2014/main" id="{B0971E00-B5CF-4A0C-BFC9-7DF83001D3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610600" y="9525"/>
          <a:ext cx="962025" cy="219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katie.dalessio@mso.umt.edu" TargetMode="External"/><Relationship Id="rId7"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hyperlink" Target="mailto:colleen.hunter@umontana.edu" TargetMode="External"/><Relationship Id="rId5" Type="http://schemas.openxmlformats.org/officeDocument/2006/relationships/hyperlink" Target="mailto:jordan.patterson@mso.umt.edu" TargetMode="External"/><Relationship Id="rId4" Type="http://schemas.openxmlformats.org/officeDocument/2006/relationships/hyperlink" Target="mailto:katie.dalessio@mso.umt.edu"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hyperlink" Target="http://www.vertex42.com/calendars/school-calendar.html" TargetMode="External"/><Relationship Id="rId1" Type="http://schemas.openxmlformats.org/officeDocument/2006/relationships/printerSettings" Target="../printerSettings/printerSettings16.bin"/><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67"/>
  <sheetViews>
    <sheetView view="pageBreakPreview" topLeftCell="A6" zoomScaleNormal="100" zoomScaleSheetLayoutView="100" workbookViewId="0">
      <selection activeCell="B61" sqref="B61:F61"/>
    </sheetView>
  </sheetViews>
  <sheetFormatPr defaultColWidth="8.7109375" defaultRowHeight="15" x14ac:dyDescent="0.25"/>
  <cols>
    <col min="1" max="1" width="4.42578125" style="160" customWidth="1"/>
    <col min="2" max="2" width="6.28515625" style="160" customWidth="1"/>
    <col min="3" max="3" width="9.5703125" style="160" customWidth="1"/>
    <col min="4" max="4" width="10.42578125" style="170" bestFit="1" customWidth="1"/>
    <col min="5" max="5" width="6.85546875" style="160" customWidth="1"/>
    <col min="6" max="6" width="8.85546875" style="160" customWidth="1"/>
    <col min="7" max="7" width="11.140625" style="160" customWidth="1"/>
    <col min="8" max="8" width="11.140625" style="160" bestFit="1" customWidth="1"/>
    <col min="9" max="9" width="10.5703125" style="160" customWidth="1"/>
    <col min="10" max="16384" width="8.7109375" style="160"/>
  </cols>
  <sheetData>
    <row r="1" spans="1:9" ht="21" x14ac:dyDescent="0.35">
      <c r="A1" s="159" t="s">
        <v>181</v>
      </c>
      <c r="B1" s="159"/>
      <c r="C1" s="159"/>
    </row>
    <row r="3" spans="1:9" x14ac:dyDescent="0.25">
      <c r="A3" s="293" t="s">
        <v>43</v>
      </c>
      <c r="B3" s="293"/>
      <c r="C3" s="293"/>
      <c r="D3" s="293"/>
      <c r="E3" s="293"/>
      <c r="F3" s="293"/>
      <c r="G3" s="293"/>
      <c r="H3" s="293"/>
    </row>
    <row r="5" spans="1:9" x14ac:dyDescent="0.25">
      <c r="A5" s="293" t="s">
        <v>165</v>
      </c>
      <c r="B5" s="293"/>
      <c r="C5" s="293"/>
      <c r="D5" s="293"/>
      <c r="E5" s="293"/>
      <c r="F5" s="293"/>
    </row>
    <row r="6" spans="1:9" x14ac:dyDescent="0.25">
      <c r="A6" s="293" t="s">
        <v>166</v>
      </c>
      <c r="B6" s="293"/>
      <c r="C6" s="293"/>
    </row>
    <row r="7" spans="1:9" x14ac:dyDescent="0.25">
      <c r="A7" s="293" t="s">
        <v>167</v>
      </c>
      <c r="B7" s="293"/>
      <c r="C7" s="293"/>
      <c r="D7" s="293"/>
      <c r="E7" s="293"/>
    </row>
    <row r="9" spans="1:9" x14ac:dyDescent="0.25">
      <c r="A9" s="293" t="s">
        <v>168</v>
      </c>
      <c r="B9" s="293"/>
      <c r="C9" s="293"/>
      <c r="D9" s="293"/>
    </row>
    <row r="10" spans="1:9" ht="15.75" thickBot="1" x14ac:dyDescent="0.3"/>
    <row r="11" spans="1:9" ht="15.75" thickBot="1" x14ac:dyDescent="0.3">
      <c r="A11" s="161" t="s">
        <v>52</v>
      </c>
      <c r="B11" s="177"/>
      <c r="C11" s="287" t="s">
        <v>218</v>
      </c>
      <c r="D11" s="288"/>
      <c r="E11" s="288"/>
      <c r="F11" s="289"/>
      <c r="G11" s="184" t="s">
        <v>53</v>
      </c>
      <c r="H11" s="163" t="s">
        <v>219</v>
      </c>
    </row>
    <row r="14" spans="1:9" ht="16.5" thickBot="1" x14ac:dyDescent="0.3">
      <c r="A14" s="169" t="s">
        <v>44</v>
      </c>
      <c r="B14" s="169"/>
      <c r="C14" s="169"/>
      <c r="D14" s="180"/>
      <c r="E14" s="169"/>
    </row>
    <row r="15" spans="1:9" ht="15.75" thickBot="1" x14ac:dyDescent="0.3">
      <c r="A15" s="283" t="s">
        <v>245</v>
      </c>
      <c r="B15" s="284"/>
      <c r="C15" s="284"/>
      <c r="D15" s="284"/>
      <c r="E15" s="285"/>
      <c r="F15" s="283" t="s">
        <v>246</v>
      </c>
      <c r="G15" s="284"/>
      <c r="H15" s="284"/>
      <c r="I15" s="285"/>
    </row>
    <row r="16" spans="1:9" x14ac:dyDescent="0.25">
      <c r="A16" s="162" t="s">
        <v>169</v>
      </c>
      <c r="B16" s="166"/>
      <c r="C16" s="166"/>
      <c r="D16" s="171"/>
      <c r="E16" s="166"/>
      <c r="F16" s="162" t="s">
        <v>170</v>
      </c>
      <c r="G16" s="166"/>
      <c r="H16" s="166"/>
      <c r="I16" s="166"/>
    </row>
    <row r="17" spans="1:9" ht="15.75" thickBot="1" x14ac:dyDescent="0.3"/>
    <row r="18" spans="1:9" ht="15.75" thickBot="1" x14ac:dyDescent="0.3">
      <c r="A18" s="283" t="s">
        <v>222</v>
      </c>
      <c r="B18" s="284"/>
      <c r="C18" s="284"/>
      <c r="D18" s="284"/>
      <c r="E18" s="284"/>
      <c r="F18" s="284"/>
      <c r="G18" s="284"/>
      <c r="H18" s="284"/>
      <c r="I18" s="285"/>
    </row>
    <row r="19" spans="1:9" x14ac:dyDescent="0.25">
      <c r="A19" s="162" t="s">
        <v>171</v>
      </c>
      <c r="B19" s="174"/>
      <c r="C19" s="174"/>
      <c r="D19" s="181"/>
      <c r="E19" s="174"/>
      <c r="F19" s="174"/>
      <c r="G19" s="174"/>
      <c r="H19" s="174"/>
      <c r="I19" s="174"/>
    </row>
    <row r="20" spans="1:9" ht="15.75" thickBot="1" x14ac:dyDescent="0.3"/>
    <row r="21" spans="1:9" ht="15.75" thickBot="1" x14ac:dyDescent="0.3">
      <c r="A21" s="290" t="s">
        <v>223</v>
      </c>
      <c r="B21" s="291"/>
      <c r="C21" s="291"/>
      <c r="D21" s="292"/>
      <c r="E21" s="175" t="s">
        <v>224</v>
      </c>
      <c r="F21" s="283">
        <v>59802</v>
      </c>
      <c r="G21" s="285"/>
      <c r="H21" s="166"/>
      <c r="I21" s="166"/>
    </row>
    <row r="22" spans="1:9" x14ac:dyDescent="0.25">
      <c r="A22" s="162" t="s">
        <v>172</v>
      </c>
      <c r="E22" s="162" t="s">
        <v>173</v>
      </c>
      <c r="F22" s="167" t="s">
        <v>174</v>
      </c>
    </row>
    <row r="23" spans="1:9" ht="15.75" thickBot="1" x14ac:dyDescent="0.3">
      <c r="A23" s="162"/>
    </row>
    <row r="24" spans="1:9" ht="15.75" thickBot="1" x14ac:dyDescent="0.3">
      <c r="A24" s="173">
        <v>406</v>
      </c>
      <c r="B24" s="164">
        <v>243</v>
      </c>
      <c r="C24" s="165">
        <v>7801</v>
      </c>
      <c r="D24" s="163"/>
      <c r="E24" s="283">
        <v>4062437899</v>
      </c>
      <c r="F24" s="285"/>
      <c r="H24" s="166"/>
      <c r="I24" s="166"/>
    </row>
    <row r="25" spans="1:9" x14ac:dyDescent="0.25">
      <c r="A25" s="162" t="s">
        <v>175</v>
      </c>
      <c r="D25" s="179" t="s">
        <v>176</v>
      </c>
      <c r="E25" s="179" t="s">
        <v>177</v>
      </c>
    </row>
    <row r="26" spans="1:9" ht="15.75" thickBot="1" x14ac:dyDescent="0.3"/>
    <row r="27" spans="1:9" ht="15.75" thickBot="1" x14ac:dyDescent="0.3">
      <c r="A27" s="286" t="s">
        <v>225</v>
      </c>
      <c r="B27" s="284"/>
      <c r="C27" s="284"/>
      <c r="D27" s="284"/>
      <c r="E27" s="284"/>
      <c r="F27" s="285"/>
    </row>
    <row r="28" spans="1:9" s="162" customFormat="1" x14ac:dyDescent="0.25">
      <c r="A28" s="162" t="s">
        <v>178</v>
      </c>
      <c r="D28" s="182"/>
    </row>
    <row r="30" spans="1:9" ht="16.5" thickBot="1" x14ac:dyDescent="0.3">
      <c r="A30" s="169" t="s">
        <v>45</v>
      </c>
      <c r="B30" s="169"/>
    </row>
    <row r="31" spans="1:9" ht="15.75" thickBot="1" x14ac:dyDescent="0.3">
      <c r="A31" s="283" t="s">
        <v>220</v>
      </c>
      <c r="B31" s="284"/>
      <c r="C31" s="284"/>
      <c r="D31" s="284"/>
      <c r="E31" s="285"/>
      <c r="F31" s="283" t="s">
        <v>221</v>
      </c>
      <c r="G31" s="284"/>
      <c r="H31" s="284"/>
      <c r="I31" s="285"/>
    </row>
    <row r="32" spans="1:9" x14ac:dyDescent="0.25">
      <c r="A32" s="162" t="s">
        <v>169</v>
      </c>
      <c r="B32" s="166"/>
      <c r="C32" s="166"/>
      <c r="D32" s="171"/>
      <c r="E32" s="166"/>
      <c r="F32" s="162" t="s">
        <v>170</v>
      </c>
      <c r="G32" s="166"/>
      <c r="H32" s="166"/>
      <c r="I32" s="166"/>
    </row>
    <row r="33" spans="1:9" ht="15.75" thickBot="1" x14ac:dyDescent="0.3"/>
    <row r="34" spans="1:9" ht="15.75" thickBot="1" x14ac:dyDescent="0.3">
      <c r="A34" s="283" t="s">
        <v>222</v>
      </c>
      <c r="B34" s="284"/>
      <c r="C34" s="284"/>
      <c r="D34" s="284"/>
      <c r="E34" s="284"/>
      <c r="F34" s="284"/>
      <c r="G34" s="284"/>
      <c r="H34" s="284"/>
      <c r="I34" s="285"/>
    </row>
    <row r="35" spans="1:9" x14ac:dyDescent="0.25">
      <c r="A35" s="162" t="s">
        <v>171</v>
      </c>
      <c r="B35" s="174"/>
      <c r="C35" s="174"/>
      <c r="D35" s="181"/>
      <c r="E35" s="174"/>
      <c r="F35" s="174"/>
      <c r="G35" s="174"/>
      <c r="H35" s="174"/>
      <c r="I35" s="174"/>
    </row>
    <row r="36" spans="1:9" ht="15.75" thickBot="1" x14ac:dyDescent="0.3"/>
    <row r="37" spans="1:9" ht="15.75" thickBot="1" x14ac:dyDescent="0.3">
      <c r="A37" s="290" t="s">
        <v>226</v>
      </c>
      <c r="B37" s="291"/>
      <c r="C37" s="291"/>
      <c r="D37" s="292"/>
      <c r="E37" s="175" t="s">
        <v>224</v>
      </c>
      <c r="F37" s="283">
        <v>59802</v>
      </c>
      <c r="G37" s="285"/>
      <c r="H37" s="166"/>
      <c r="I37" s="166"/>
    </row>
    <row r="38" spans="1:9" x14ac:dyDescent="0.25">
      <c r="A38" s="162" t="s">
        <v>172</v>
      </c>
      <c r="E38" s="162" t="s">
        <v>173</v>
      </c>
      <c r="F38" s="167" t="s">
        <v>174</v>
      </c>
    </row>
    <row r="39" spans="1:9" ht="15.75" thickBot="1" x14ac:dyDescent="0.3">
      <c r="A39" s="162"/>
    </row>
    <row r="40" spans="1:9" ht="15.75" thickBot="1" x14ac:dyDescent="0.3">
      <c r="A40" s="173">
        <v>406</v>
      </c>
      <c r="B40" s="164">
        <v>243</v>
      </c>
      <c r="C40" s="165">
        <v>7908</v>
      </c>
      <c r="D40" s="163"/>
      <c r="E40" s="283">
        <v>4062437899</v>
      </c>
      <c r="F40" s="285"/>
      <c r="H40" s="166"/>
      <c r="I40" s="166"/>
    </row>
    <row r="41" spans="1:9" x14ac:dyDescent="0.25">
      <c r="A41" s="162" t="s">
        <v>175</v>
      </c>
      <c r="D41" s="179" t="s">
        <v>176</v>
      </c>
      <c r="E41" s="176" t="s">
        <v>177</v>
      </c>
    </row>
    <row r="42" spans="1:9" ht="15.75" thickBot="1" x14ac:dyDescent="0.3"/>
    <row r="43" spans="1:9" ht="15.75" thickBot="1" x14ac:dyDescent="0.3">
      <c r="A43" s="286" t="s">
        <v>225</v>
      </c>
      <c r="B43" s="284"/>
      <c r="C43" s="284"/>
      <c r="D43" s="284"/>
      <c r="E43" s="284"/>
      <c r="F43" s="285"/>
    </row>
    <row r="44" spans="1:9" s="162" customFormat="1" x14ac:dyDescent="0.25">
      <c r="A44" s="162" t="s">
        <v>178</v>
      </c>
      <c r="D44" s="182"/>
    </row>
    <row r="45" spans="1:9" s="162" customFormat="1" x14ac:dyDescent="0.25">
      <c r="D45" s="182"/>
    </row>
    <row r="46" spans="1:9" ht="31.5" customHeight="1" x14ac:dyDescent="0.25">
      <c r="A46" s="294" t="s">
        <v>159</v>
      </c>
      <c r="B46" s="294"/>
      <c r="C46" s="294"/>
      <c r="D46" s="294"/>
      <c r="E46" s="294"/>
      <c r="F46" s="294"/>
      <c r="G46" s="294"/>
      <c r="H46" s="294"/>
      <c r="I46" s="294"/>
    </row>
    <row r="47" spans="1:9" ht="15.75" thickBot="1" x14ac:dyDescent="0.3"/>
    <row r="48" spans="1:9" ht="15.75" thickBot="1" x14ac:dyDescent="0.3">
      <c r="A48" s="283" t="s">
        <v>227</v>
      </c>
      <c r="B48" s="284"/>
      <c r="C48" s="284"/>
      <c r="D48" s="284"/>
      <c r="E48" s="285"/>
      <c r="F48" s="283" t="s">
        <v>228</v>
      </c>
      <c r="G48" s="284"/>
      <c r="H48" s="284"/>
      <c r="I48" s="285"/>
    </row>
    <row r="49" spans="1:14" x14ac:dyDescent="0.25">
      <c r="A49" s="162" t="s">
        <v>169</v>
      </c>
      <c r="B49" s="166"/>
      <c r="C49" s="166"/>
      <c r="D49" s="171"/>
      <c r="E49" s="166"/>
      <c r="F49" s="162" t="s">
        <v>170</v>
      </c>
      <c r="G49" s="166"/>
      <c r="H49" s="166"/>
      <c r="I49" s="166"/>
    </row>
    <row r="50" spans="1:14" ht="15.75" thickBot="1" x14ac:dyDescent="0.3">
      <c r="A50" s="162"/>
      <c r="B50" s="166"/>
      <c r="C50" s="166"/>
      <c r="D50" s="171"/>
      <c r="E50" s="166"/>
      <c r="F50" s="162"/>
      <c r="G50" s="166"/>
      <c r="H50" s="166"/>
      <c r="I50" s="166"/>
    </row>
    <row r="51" spans="1:14" ht="15.75" thickBot="1" x14ac:dyDescent="0.3">
      <c r="A51" s="173">
        <v>406</v>
      </c>
      <c r="B51" s="164">
        <v>552</v>
      </c>
      <c r="C51" s="165">
        <v>1050</v>
      </c>
      <c r="D51" s="163"/>
      <c r="E51" s="283">
        <v>40624347899</v>
      </c>
      <c r="F51" s="285"/>
      <c r="H51" s="166"/>
      <c r="I51" s="166"/>
    </row>
    <row r="52" spans="1:14" x14ac:dyDescent="0.25">
      <c r="A52" s="162" t="s">
        <v>175</v>
      </c>
      <c r="D52" s="179" t="s">
        <v>176</v>
      </c>
      <c r="E52" s="176" t="s">
        <v>177</v>
      </c>
    </row>
    <row r="53" spans="1:14" ht="15.75" thickBot="1" x14ac:dyDescent="0.3"/>
    <row r="54" spans="1:14" ht="15.75" thickBot="1" x14ac:dyDescent="0.3">
      <c r="A54" s="286" t="s">
        <v>229</v>
      </c>
      <c r="B54" s="284"/>
      <c r="C54" s="284"/>
      <c r="D54" s="284"/>
      <c r="E54" s="284"/>
      <c r="F54" s="285"/>
    </row>
    <row r="55" spans="1:14" s="162" customFormat="1" x14ac:dyDescent="0.25">
      <c r="A55" s="162" t="s">
        <v>178</v>
      </c>
      <c r="D55" s="182"/>
    </row>
    <row r="57" spans="1:14" x14ac:dyDescent="0.25">
      <c r="A57" s="293" t="s">
        <v>86</v>
      </c>
      <c r="B57" s="293"/>
      <c r="C57" s="293"/>
      <c r="D57" s="293"/>
      <c r="E57" s="293"/>
      <c r="F57" s="293"/>
      <c r="G57" s="293"/>
      <c r="H57" s="293"/>
      <c r="I57" s="293"/>
      <c r="J57" s="293"/>
    </row>
    <row r="58" spans="1:14" x14ac:dyDescent="0.25">
      <c r="A58" s="170"/>
      <c r="C58" s="170"/>
      <c r="E58" s="170"/>
      <c r="F58" s="170"/>
      <c r="G58" s="170"/>
      <c r="H58" s="170"/>
    </row>
    <row r="59" spans="1:14" ht="15.75" thickBot="1" x14ac:dyDescent="0.3">
      <c r="B59" s="162" t="s">
        <v>179</v>
      </c>
      <c r="C59" s="171"/>
      <c r="D59" s="171"/>
      <c r="F59" s="162"/>
      <c r="G59" s="162" t="s">
        <v>180</v>
      </c>
      <c r="J59" s="162"/>
    </row>
    <row r="60" spans="1:14" ht="15.75" thickBot="1" x14ac:dyDescent="0.3">
      <c r="A60" s="172">
        <v>1</v>
      </c>
      <c r="B60" s="283" t="s">
        <v>247</v>
      </c>
      <c r="C60" s="284"/>
      <c r="D60" s="284"/>
      <c r="E60" s="284"/>
      <c r="F60" s="285"/>
      <c r="G60" s="286" t="s">
        <v>248</v>
      </c>
      <c r="H60" s="284"/>
      <c r="I60" s="284"/>
      <c r="J60" s="285"/>
      <c r="K60" s="178"/>
      <c r="L60" s="178"/>
      <c r="M60" s="178"/>
      <c r="N60" s="178"/>
    </row>
    <row r="61" spans="1:14" ht="15.75" thickBot="1" x14ac:dyDescent="0.3">
      <c r="A61" s="172">
        <v>2</v>
      </c>
      <c r="B61" s="283"/>
      <c r="C61" s="284"/>
      <c r="D61" s="284"/>
      <c r="E61" s="284"/>
      <c r="F61" s="285"/>
      <c r="G61" s="283"/>
      <c r="H61" s="284"/>
      <c r="I61" s="284"/>
      <c r="J61" s="285"/>
      <c r="K61" s="178"/>
      <c r="L61" s="178"/>
      <c r="M61" s="178"/>
      <c r="N61" s="178"/>
    </row>
    <row r="62" spans="1:14" ht="15.75" thickBot="1" x14ac:dyDescent="0.3">
      <c r="A62" s="172">
        <v>3</v>
      </c>
      <c r="B62" s="283"/>
      <c r="C62" s="284"/>
      <c r="D62" s="284"/>
      <c r="E62" s="284"/>
      <c r="F62" s="285"/>
      <c r="G62" s="283"/>
      <c r="H62" s="284"/>
      <c r="I62" s="284"/>
      <c r="J62" s="285"/>
      <c r="K62" s="178"/>
      <c r="L62" s="178"/>
      <c r="M62" s="178"/>
      <c r="N62" s="178"/>
    </row>
    <row r="63" spans="1:14" ht="15.75" thickBot="1" x14ac:dyDescent="0.3">
      <c r="A63" s="172">
        <v>4</v>
      </c>
      <c r="B63" s="283"/>
      <c r="C63" s="284"/>
      <c r="D63" s="284"/>
      <c r="E63" s="284"/>
      <c r="F63" s="285"/>
      <c r="G63" s="283"/>
      <c r="H63" s="284"/>
      <c r="I63" s="284"/>
      <c r="J63" s="285"/>
      <c r="K63" s="178"/>
      <c r="L63" s="178"/>
      <c r="M63" s="178"/>
      <c r="N63" s="178"/>
    </row>
    <row r="64" spans="1:14" ht="15.75" thickBot="1" x14ac:dyDescent="0.3">
      <c r="A64" s="172">
        <v>5</v>
      </c>
      <c r="B64" s="283"/>
      <c r="C64" s="284"/>
      <c r="D64" s="284"/>
      <c r="E64" s="284"/>
      <c r="F64" s="285"/>
      <c r="G64" s="283"/>
      <c r="H64" s="284"/>
      <c r="I64" s="284"/>
      <c r="J64" s="285"/>
      <c r="K64" s="178"/>
      <c r="L64" s="178"/>
      <c r="M64" s="178"/>
      <c r="N64" s="178"/>
    </row>
    <row r="65" spans="1:14" ht="15.75" thickBot="1" x14ac:dyDescent="0.3">
      <c r="A65" s="172">
        <v>6</v>
      </c>
      <c r="B65" s="283"/>
      <c r="C65" s="284"/>
      <c r="D65" s="284"/>
      <c r="E65" s="284"/>
      <c r="F65" s="285"/>
      <c r="G65" s="283"/>
      <c r="H65" s="284"/>
      <c r="I65" s="284"/>
      <c r="J65" s="285"/>
      <c r="K65" s="178"/>
      <c r="L65" s="178"/>
      <c r="M65" s="178"/>
      <c r="N65" s="178"/>
    </row>
    <row r="66" spans="1:14" ht="15.75" thickBot="1" x14ac:dyDescent="0.3">
      <c r="A66" s="172">
        <v>7</v>
      </c>
      <c r="B66" s="283"/>
      <c r="C66" s="284"/>
      <c r="D66" s="284"/>
      <c r="E66" s="284"/>
      <c r="F66" s="285"/>
      <c r="G66" s="283"/>
      <c r="H66" s="284"/>
      <c r="I66" s="284"/>
      <c r="J66" s="285"/>
      <c r="K66" s="178"/>
      <c r="L66" s="178"/>
      <c r="M66" s="178"/>
      <c r="N66" s="178"/>
    </row>
    <row r="67" spans="1:14" ht="15.75" thickBot="1" x14ac:dyDescent="0.3">
      <c r="A67" s="172">
        <v>8</v>
      </c>
      <c r="B67" s="283"/>
      <c r="C67" s="284"/>
      <c r="D67" s="284"/>
      <c r="E67" s="284"/>
      <c r="F67" s="285"/>
      <c r="G67" s="283"/>
      <c r="H67" s="284"/>
      <c r="I67" s="284"/>
      <c r="J67" s="285"/>
      <c r="K67" s="178"/>
      <c r="L67" s="178"/>
      <c r="M67" s="178"/>
      <c r="N67" s="178"/>
    </row>
  </sheetData>
  <customSheetViews>
    <customSheetView guid="{08C97B7F-67EE-4463-AA3D-5024C5CFCC42}" topLeftCell="A28">
      <selection activeCell="J12" sqref="J12"/>
      <pageMargins left="0.7" right="0.7" top="0.75" bottom="0.75" header="0.3" footer="0.3"/>
      <pageSetup orientation="portrait" verticalDpi="0" r:id="rId1"/>
    </customSheetView>
    <customSheetView guid="{350610BE-E33E-45EF-97EC-9E2830199A90}" showPageBreaks="1" printArea="1" view="pageBreakPreview">
      <selection activeCell="C14" sqref="C14"/>
      <pageMargins left="0.7" right="0.7" top="0.75" bottom="0.75" header="0.3" footer="0.3"/>
      <pageSetup orientation="portrait" r:id="rId2"/>
    </customSheetView>
  </customSheetViews>
  <mergeCells count="42">
    <mergeCell ref="B67:F67"/>
    <mergeCell ref="G67:J67"/>
    <mergeCell ref="A5:F5"/>
    <mergeCell ref="A7:E7"/>
    <mergeCell ref="B64:F64"/>
    <mergeCell ref="G64:J64"/>
    <mergeCell ref="B65:F65"/>
    <mergeCell ref="G65:J65"/>
    <mergeCell ref="B66:F66"/>
    <mergeCell ref="G66:J66"/>
    <mergeCell ref="B61:F61"/>
    <mergeCell ref="G61:J61"/>
    <mergeCell ref="B62:F62"/>
    <mergeCell ref="G62:J62"/>
    <mergeCell ref="B63:F63"/>
    <mergeCell ref="G63:J63"/>
    <mergeCell ref="G60:J60"/>
    <mergeCell ref="A3:H3"/>
    <mergeCell ref="A6:C6"/>
    <mergeCell ref="A9:D9"/>
    <mergeCell ref="A15:E15"/>
    <mergeCell ref="F15:I15"/>
    <mergeCell ref="A57:J57"/>
    <mergeCell ref="A31:E31"/>
    <mergeCell ref="F31:I31"/>
    <mergeCell ref="A34:I34"/>
    <mergeCell ref="A37:D37"/>
    <mergeCell ref="F37:G37"/>
    <mergeCell ref="B60:F60"/>
    <mergeCell ref="E40:F40"/>
    <mergeCell ref="A43:F43"/>
    <mergeCell ref="A46:I46"/>
    <mergeCell ref="A48:E48"/>
    <mergeCell ref="F48:I48"/>
    <mergeCell ref="E51:F51"/>
    <mergeCell ref="A54:F54"/>
    <mergeCell ref="C11:F11"/>
    <mergeCell ref="A18:I18"/>
    <mergeCell ref="A21:D21"/>
    <mergeCell ref="F21:G21"/>
    <mergeCell ref="E24:F24"/>
    <mergeCell ref="A27:F27"/>
  </mergeCells>
  <hyperlinks>
    <hyperlink ref="A27" r:id="rId3" xr:uid="{43DA02C2-27C4-4614-91EE-58A6476EC06E}"/>
    <hyperlink ref="A43" r:id="rId4" xr:uid="{D2E40D8D-5DA0-4FC9-9C73-C4801761EABE}"/>
    <hyperlink ref="A54" r:id="rId5" xr:uid="{9055213E-6988-4FA8-BEC3-070F91B850AB}"/>
    <hyperlink ref="G60" r:id="rId6" xr:uid="{99C431C8-32F8-4EB3-80E3-78CB8D1ECC84}"/>
  </hyperlinks>
  <pageMargins left="0.7" right="0.7" top="0.75" bottom="0.75" header="0.3" footer="0.3"/>
  <pageSetup orientation="portrait"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6873DE-BD84-431F-9861-BBA3AF90E49A}">
  <dimension ref="A1:Y1260"/>
  <sheetViews>
    <sheetView showGridLines="0" view="pageBreakPreview" topLeftCell="A244" zoomScaleNormal="100" zoomScaleSheetLayoutView="100" workbookViewId="0">
      <selection activeCell="A356" sqref="A356:J360"/>
    </sheetView>
  </sheetViews>
  <sheetFormatPr defaultRowHeight="15" x14ac:dyDescent="0.25"/>
  <cols>
    <col min="3" max="3" width="9.5703125" customWidth="1"/>
    <col min="4" max="4" width="10.42578125" customWidth="1"/>
    <col min="5" max="5" width="5.85546875" customWidth="1"/>
    <col min="8" max="8" width="9.7109375" customWidth="1"/>
    <col min="9" max="9" width="10.5703125" customWidth="1"/>
    <col min="11" max="25" width="8.7109375" style="160"/>
  </cols>
  <sheetData>
    <row r="1" spans="1:10" ht="18.75" x14ac:dyDescent="0.3">
      <c r="A1" s="330" t="s">
        <v>182</v>
      </c>
      <c r="B1" s="330"/>
      <c r="C1" s="330"/>
      <c r="D1" s="330"/>
      <c r="E1" s="330"/>
      <c r="F1" s="330"/>
      <c r="G1" s="330"/>
      <c r="H1" s="330"/>
      <c r="I1" s="330"/>
      <c r="J1" s="330"/>
    </row>
    <row r="2" spans="1:10" ht="15.75" thickBot="1" x14ac:dyDescent="0.3">
      <c r="A2" s="331"/>
      <c r="B2" s="331"/>
      <c r="C2" s="331"/>
      <c r="D2" s="331"/>
      <c r="E2" s="331"/>
      <c r="F2" s="331"/>
      <c r="G2" s="331"/>
      <c r="H2" s="331"/>
      <c r="I2" s="331"/>
      <c r="J2" s="331"/>
    </row>
    <row r="3" spans="1:10" ht="16.5" thickBot="1" x14ac:dyDescent="0.3">
      <c r="A3" s="321" t="s">
        <v>183</v>
      </c>
      <c r="B3" s="321"/>
      <c r="C3" s="322" t="s">
        <v>230</v>
      </c>
      <c r="D3" s="323"/>
      <c r="E3" s="323"/>
      <c r="F3" s="323"/>
      <c r="G3" s="323"/>
      <c r="H3" s="323"/>
      <c r="I3" s="323"/>
      <c r="J3" s="324"/>
    </row>
    <row r="4" spans="1:10" ht="15.75" thickBot="1" x14ac:dyDescent="0.3">
      <c r="A4" s="325"/>
      <c r="B4" s="325"/>
      <c r="C4" s="325"/>
      <c r="D4" s="325"/>
      <c r="E4" s="325"/>
      <c r="F4" s="325"/>
      <c r="G4" s="325"/>
      <c r="H4" s="325"/>
      <c r="I4" s="325"/>
      <c r="J4" s="325"/>
    </row>
    <row r="5" spans="1:10" ht="15.75" thickBot="1" x14ac:dyDescent="0.3">
      <c r="A5" s="326" t="s">
        <v>68</v>
      </c>
      <c r="B5" s="326"/>
      <c r="C5" s="327"/>
      <c r="D5" s="185" t="s">
        <v>46</v>
      </c>
      <c r="F5" s="328" t="s">
        <v>69</v>
      </c>
      <c r="G5" s="328"/>
      <c r="H5" s="329"/>
      <c r="I5" s="185" t="s">
        <v>49</v>
      </c>
    </row>
    <row r="6" spans="1:10" x14ac:dyDescent="0.25">
      <c r="A6" s="325"/>
      <c r="B6" s="325"/>
      <c r="C6" s="325"/>
      <c r="D6" s="325"/>
      <c r="E6" s="325"/>
      <c r="F6" s="325"/>
      <c r="G6" s="325"/>
      <c r="H6" s="325"/>
      <c r="I6" s="325"/>
      <c r="J6" s="325"/>
    </row>
    <row r="7" spans="1:10" ht="16.5" thickBot="1" x14ac:dyDescent="0.3">
      <c r="A7" s="295" t="s">
        <v>184</v>
      </c>
      <c r="B7" s="295"/>
      <c r="C7" s="295"/>
      <c r="D7" s="295"/>
      <c r="E7" s="295"/>
      <c r="F7" s="295"/>
      <c r="G7" s="295"/>
      <c r="H7" s="295"/>
      <c r="I7" s="295"/>
      <c r="J7" s="295"/>
    </row>
    <row r="8" spans="1:10" x14ac:dyDescent="0.25">
      <c r="A8" s="296" t="s">
        <v>268</v>
      </c>
      <c r="B8" s="297"/>
      <c r="C8" s="297"/>
      <c r="D8" s="297"/>
      <c r="E8" s="297"/>
      <c r="F8" s="297"/>
      <c r="G8" s="297"/>
      <c r="H8" s="297"/>
      <c r="I8" s="297"/>
      <c r="J8" s="298"/>
    </row>
    <row r="9" spans="1:10" x14ac:dyDescent="0.25">
      <c r="A9" s="299"/>
      <c r="B9" s="300"/>
      <c r="C9" s="300"/>
      <c r="D9" s="300"/>
      <c r="E9" s="300"/>
      <c r="F9" s="300"/>
      <c r="G9" s="300"/>
      <c r="H9" s="300"/>
      <c r="I9" s="300"/>
      <c r="J9" s="301"/>
    </row>
    <row r="10" spans="1:10" x14ac:dyDescent="0.25">
      <c r="A10" s="299"/>
      <c r="B10" s="300"/>
      <c r="C10" s="300"/>
      <c r="D10" s="300"/>
      <c r="E10" s="300"/>
      <c r="F10" s="300"/>
      <c r="G10" s="300"/>
      <c r="H10" s="300"/>
      <c r="I10" s="300"/>
      <c r="J10" s="301"/>
    </row>
    <row r="11" spans="1:10" x14ac:dyDescent="0.25">
      <c r="A11" s="299"/>
      <c r="B11" s="300"/>
      <c r="C11" s="300"/>
      <c r="D11" s="300"/>
      <c r="E11" s="300"/>
      <c r="F11" s="300"/>
      <c r="G11" s="300"/>
      <c r="H11" s="300"/>
      <c r="I11" s="300"/>
      <c r="J11" s="301"/>
    </row>
    <row r="12" spans="1:10" x14ac:dyDescent="0.25">
      <c r="A12" s="299"/>
      <c r="B12" s="300"/>
      <c r="C12" s="300"/>
      <c r="D12" s="300"/>
      <c r="E12" s="300"/>
      <c r="F12" s="300"/>
      <c r="G12" s="300"/>
      <c r="H12" s="300"/>
      <c r="I12" s="300"/>
      <c r="J12" s="301"/>
    </row>
    <row r="13" spans="1:10" x14ac:dyDescent="0.25">
      <c r="A13" s="299"/>
      <c r="B13" s="300"/>
      <c r="C13" s="300"/>
      <c r="D13" s="300"/>
      <c r="E13" s="300"/>
      <c r="F13" s="300"/>
      <c r="G13" s="300"/>
      <c r="H13" s="300"/>
      <c r="I13" s="300"/>
      <c r="J13" s="301"/>
    </row>
    <row r="14" spans="1:10" x14ac:dyDescent="0.25">
      <c r="A14" s="299"/>
      <c r="B14" s="300"/>
      <c r="C14" s="300"/>
      <c r="D14" s="300"/>
      <c r="E14" s="300"/>
      <c r="F14" s="300"/>
      <c r="G14" s="300"/>
      <c r="H14" s="300"/>
      <c r="I14" s="300"/>
      <c r="J14" s="301"/>
    </row>
    <row r="15" spans="1:10" x14ac:dyDescent="0.25">
      <c r="A15" s="299"/>
      <c r="B15" s="300"/>
      <c r="C15" s="300"/>
      <c r="D15" s="300"/>
      <c r="E15" s="300"/>
      <c r="F15" s="300"/>
      <c r="G15" s="300"/>
      <c r="H15" s="300"/>
      <c r="I15" s="300"/>
      <c r="J15" s="301"/>
    </row>
    <row r="16" spans="1:10" x14ac:dyDescent="0.25">
      <c r="A16" s="299"/>
      <c r="B16" s="300"/>
      <c r="C16" s="300"/>
      <c r="D16" s="300"/>
      <c r="E16" s="300"/>
      <c r="F16" s="300"/>
      <c r="G16" s="300"/>
      <c r="H16" s="300"/>
      <c r="I16" s="300"/>
      <c r="J16" s="301"/>
    </row>
    <row r="17" spans="1:25" ht="15.75" thickBot="1" x14ac:dyDescent="0.3">
      <c r="A17" s="302"/>
      <c r="B17" s="303"/>
      <c r="C17" s="303"/>
      <c r="D17" s="303"/>
      <c r="E17" s="303"/>
      <c r="F17" s="303"/>
      <c r="G17" s="303"/>
      <c r="H17" s="303"/>
      <c r="I17" s="303"/>
      <c r="J17" s="304"/>
    </row>
    <row r="18" spans="1:25" x14ac:dyDescent="0.25">
      <c r="A18" s="305"/>
      <c r="B18" s="305"/>
      <c r="C18" s="305"/>
      <c r="D18" s="305"/>
      <c r="E18" s="305"/>
      <c r="F18" s="305"/>
      <c r="G18" s="305"/>
      <c r="H18" s="305"/>
      <c r="I18" s="305"/>
      <c r="J18" s="305"/>
    </row>
    <row r="19" spans="1:25" ht="16.5" thickBot="1" x14ac:dyDescent="0.3">
      <c r="A19" s="295" t="s">
        <v>29</v>
      </c>
      <c r="B19" s="295"/>
      <c r="C19" s="295"/>
      <c r="D19" s="295"/>
      <c r="E19" s="295"/>
      <c r="F19" s="295"/>
      <c r="G19" s="295"/>
      <c r="H19" s="295"/>
      <c r="I19" s="295"/>
      <c r="J19" s="295"/>
    </row>
    <row r="20" spans="1:25" x14ac:dyDescent="0.25">
      <c r="A20" s="296" t="s">
        <v>231</v>
      </c>
      <c r="B20" s="297"/>
      <c r="C20" s="297"/>
      <c r="D20" s="297"/>
      <c r="E20" s="297"/>
      <c r="F20" s="297"/>
      <c r="G20" s="297"/>
      <c r="H20" s="297"/>
      <c r="I20" s="297"/>
      <c r="J20" s="298"/>
    </row>
    <row r="21" spans="1:25" ht="13.5" customHeight="1" x14ac:dyDescent="0.25">
      <c r="A21" s="299"/>
      <c r="B21" s="300"/>
      <c r="C21" s="300"/>
      <c r="D21" s="300"/>
      <c r="E21" s="300"/>
      <c r="F21" s="300"/>
      <c r="G21" s="300"/>
      <c r="H21" s="300"/>
      <c r="I21" s="300"/>
      <c r="J21" s="301"/>
    </row>
    <row r="22" spans="1:25" x14ac:dyDescent="0.25">
      <c r="A22" s="299"/>
      <c r="B22" s="300"/>
      <c r="C22" s="300"/>
      <c r="D22" s="300"/>
      <c r="E22" s="300"/>
      <c r="F22" s="300"/>
      <c r="G22" s="300"/>
      <c r="H22" s="300"/>
      <c r="I22" s="300"/>
      <c r="J22" s="301"/>
    </row>
    <row r="23" spans="1:25" x14ac:dyDescent="0.25">
      <c r="A23" s="299"/>
      <c r="B23" s="300"/>
      <c r="C23" s="300"/>
      <c r="D23" s="300"/>
      <c r="E23" s="300"/>
      <c r="F23" s="300"/>
      <c r="G23" s="300"/>
      <c r="H23" s="300"/>
      <c r="I23" s="300"/>
      <c r="J23" s="301"/>
    </row>
    <row r="24" spans="1:25" ht="15.75" thickBot="1" x14ac:dyDescent="0.3">
      <c r="A24" s="302"/>
      <c r="B24" s="303"/>
      <c r="C24" s="303"/>
      <c r="D24" s="303"/>
      <c r="E24" s="303"/>
      <c r="F24" s="303"/>
      <c r="G24" s="303"/>
      <c r="H24" s="303"/>
      <c r="I24" s="303"/>
      <c r="J24" s="304"/>
    </row>
    <row r="25" spans="1:25" x14ac:dyDescent="0.25">
      <c r="A25" s="305"/>
      <c r="B25" s="305"/>
      <c r="C25" s="305"/>
      <c r="D25" s="305"/>
      <c r="E25" s="305"/>
      <c r="F25" s="305"/>
      <c r="G25" s="305"/>
      <c r="H25" s="305"/>
      <c r="I25" s="305"/>
      <c r="J25" s="305"/>
    </row>
    <row r="26" spans="1:25" ht="16.5" thickBot="1" x14ac:dyDescent="0.3">
      <c r="A26" s="295" t="s">
        <v>27</v>
      </c>
      <c r="B26" s="295"/>
      <c r="C26" s="295"/>
      <c r="D26" s="295"/>
      <c r="E26" s="295"/>
      <c r="F26" s="295"/>
      <c r="G26" s="295"/>
      <c r="H26" s="295"/>
      <c r="I26" s="295"/>
      <c r="J26" s="295"/>
    </row>
    <row r="27" spans="1:25" ht="15.75" thickBot="1" x14ac:dyDescent="0.3">
      <c r="A27" s="332" t="s">
        <v>249</v>
      </c>
      <c r="B27" s="333"/>
      <c r="C27" s="333"/>
      <c r="D27" s="333"/>
      <c r="E27" s="333"/>
      <c r="F27" s="333"/>
      <c r="G27" s="333"/>
      <c r="H27" s="333"/>
      <c r="I27" s="333"/>
      <c r="J27" s="334"/>
    </row>
    <row r="28" spans="1:25" x14ac:dyDescent="0.25">
      <c r="A28" s="305"/>
      <c r="B28" s="305"/>
      <c r="C28" s="305"/>
      <c r="D28" s="305"/>
      <c r="E28" s="305"/>
      <c r="F28" s="305"/>
      <c r="G28" s="305"/>
      <c r="H28" s="305"/>
      <c r="I28" s="305"/>
      <c r="J28" s="305"/>
    </row>
    <row r="29" spans="1:25" s="186" customFormat="1" ht="48.6" customHeight="1" thickBot="1" x14ac:dyDescent="0.3">
      <c r="A29" s="309" t="s">
        <v>185</v>
      </c>
      <c r="B29" s="309"/>
      <c r="C29" s="309"/>
      <c r="D29" s="309"/>
      <c r="E29" s="309"/>
      <c r="F29" s="309"/>
      <c r="G29" s="309"/>
      <c r="H29" s="309"/>
      <c r="I29" s="309"/>
      <c r="J29" s="309"/>
      <c r="K29" s="160"/>
      <c r="L29" s="160"/>
      <c r="M29" s="160"/>
      <c r="N29" s="160"/>
      <c r="O29" s="160"/>
      <c r="P29" s="160"/>
      <c r="Q29" s="160"/>
      <c r="R29" s="160"/>
      <c r="S29" s="160"/>
      <c r="T29" s="160"/>
      <c r="U29" s="160"/>
      <c r="V29" s="160"/>
      <c r="W29" s="160"/>
      <c r="X29" s="160"/>
      <c r="Y29" s="160"/>
    </row>
    <row r="30" spans="1:25" ht="15" customHeight="1" x14ac:dyDescent="0.25">
      <c r="A30" s="310" t="s">
        <v>233</v>
      </c>
      <c r="B30" s="311"/>
      <c r="C30" s="311"/>
      <c r="D30" s="311"/>
      <c r="E30" s="311"/>
      <c r="F30" s="311"/>
      <c r="G30" s="311"/>
      <c r="H30" s="311"/>
      <c r="I30" s="311"/>
      <c r="J30" s="312"/>
    </row>
    <row r="31" spans="1:25" ht="15" customHeight="1" x14ac:dyDescent="0.25">
      <c r="A31" s="313"/>
      <c r="B31" s="314"/>
      <c r="C31" s="314"/>
      <c r="D31" s="314"/>
      <c r="E31" s="314"/>
      <c r="F31" s="314"/>
      <c r="G31" s="314"/>
      <c r="H31" s="314"/>
      <c r="I31" s="314"/>
      <c r="J31" s="315"/>
    </row>
    <row r="32" spans="1:25" ht="15" customHeight="1" x14ac:dyDescent="0.25">
      <c r="A32" s="313"/>
      <c r="B32" s="314"/>
      <c r="C32" s="314"/>
      <c r="D32" s="314"/>
      <c r="E32" s="314"/>
      <c r="F32" s="314"/>
      <c r="G32" s="314"/>
      <c r="H32" s="314"/>
      <c r="I32" s="314"/>
      <c r="J32" s="315"/>
    </row>
    <row r="33" spans="1:10" ht="15" customHeight="1" x14ac:dyDescent="0.25">
      <c r="A33" s="313"/>
      <c r="B33" s="314"/>
      <c r="C33" s="314"/>
      <c r="D33" s="314"/>
      <c r="E33" s="314"/>
      <c r="F33" s="314"/>
      <c r="G33" s="314"/>
      <c r="H33" s="314"/>
      <c r="I33" s="314"/>
      <c r="J33" s="315"/>
    </row>
    <row r="34" spans="1:10" ht="15" customHeight="1" x14ac:dyDescent="0.25">
      <c r="A34" s="313"/>
      <c r="B34" s="314"/>
      <c r="C34" s="314"/>
      <c r="D34" s="314"/>
      <c r="E34" s="314"/>
      <c r="F34" s="314"/>
      <c r="G34" s="314"/>
      <c r="H34" s="314"/>
      <c r="I34" s="314"/>
      <c r="J34" s="315"/>
    </row>
    <row r="35" spans="1:10" ht="15" customHeight="1" x14ac:dyDescent="0.25">
      <c r="A35" s="313"/>
      <c r="B35" s="314"/>
      <c r="C35" s="314"/>
      <c r="D35" s="314"/>
      <c r="E35" s="314"/>
      <c r="F35" s="314"/>
      <c r="G35" s="314"/>
      <c r="H35" s="314"/>
      <c r="I35" s="314"/>
      <c r="J35" s="315"/>
    </row>
    <row r="36" spans="1:10" ht="15" customHeight="1" x14ac:dyDescent="0.25">
      <c r="A36" s="313"/>
      <c r="B36" s="314"/>
      <c r="C36" s="314"/>
      <c r="D36" s="314"/>
      <c r="E36" s="314"/>
      <c r="F36" s="314"/>
      <c r="G36" s="314"/>
      <c r="H36" s="314"/>
      <c r="I36" s="314"/>
      <c r="J36" s="315"/>
    </row>
    <row r="37" spans="1:10" x14ac:dyDescent="0.25">
      <c r="A37" s="313"/>
      <c r="B37" s="314"/>
      <c r="C37" s="314"/>
      <c r="D37" s="314"/>
      <c r="E37" s="314"/>
      <c r="F37" s="314"/>
      <c r="G37" s="314"/>
      <c r="H37" s="314"/>
      <c r="I37" s="314"/>
      <c r="J37" s="315"/>
    </row>
    <row r="38" spans="1:10" x14ac:dyDescent="0.25">
      <c r="A38" s="313"/>
      <c r="B38" s="314"/>
      <c r="C38" s="314"/>
      <c r="D38" s="314"/>
      <c r="E38" s="314"/>
      <c r="F38" s="314"/>
      <c r="G38" s="314"/>
      <c r="H38" s="314"/>
      <c r="I38" s="314"/>
      <c r="J38" s="315"/>
    </row>
    <row r="39" spans="1:10" x14ac:dyDescent="0.25">
      <c r="A39" s="313"/>
      <c r="B39" s="314"/>
      <c r="C39" s="314"/>
      <c r="D39" s="314"/>
      <c r="E39" s="314"/>
      <c r="F39" s="314"/>
      <c r="G39" s="314"/>
      <c r="H39" s="314"/>
      <c r="I39" s="314"/>
      <c r="J39" s="315"/>
    </row>
    <row r="40" spans="1:10" x14ac:dyDescent="0.25">
      <c r="A40" s="313"/>
      <c r="B40" s="314"/>
      <c r="C40" s="314"/>
      <c r="D40" s="314"/>
      <c r="E40" s="314"/>
      <c r="F40" s="314"/>
      <c r="G40" s="314"/>
      <c r="H40" s="314"/>
      <c r="I40" s="314"/>
      <c r="J40" s="315"/>
    </row>
    <row r="41" spans="1:10" ht="15.75" thickBot="1" x14ac:dyDescent="0.3">
      <c r="A41" s="316"/>
      <c r="B41" s="309"/>
      <c r="C41" s="309"/>
      <c r="D41" s="309"/>
      <c r="E41" s="309"/>
      <c r="F41" s="309"/>
      <c r="G41" s="309"/>
      <c r="H41" s="309"/>
      <c r="I41" s="309"/>
      <c r="J41" s="317"/>
    </row>
    <row r="42" spans="1:10" ht="15.75" thickBot="1" x14ac:dyDescent="0.3">
      <c r="A42" s="318"/>
      <c r="B42" s="319"/>
      <c r="C42" s="319"/>
      <c r="D42" s="319"/>
      <c r="E42" s="319"/>
      <c r="F42" s="319"/>
      <c r="G42" s="319"/>
      <c r="H42" s="319"/>
      <c r="I42" s="319"/>
      <c r="J42" s="320"/>
    </row>
    <row r="43" spans="1:10" ht="18.75" x14ac:dyDescent="0.3">
      <c r="A43" s="330" t="s">
        <v>186</v>
      </c>
      <c r="B43" s="330"/>
      <c r="C43" s="330"/>
      <c r="D43" s="330"/>
      <c r="E43" s="330"/>
      <c r="F43" s="330"/>
      <c r="G43" s="330"/>
      <c r="H43" s="330"/>
      <c r="I43" s="330"/>
      <c r="J43" s="330"/>
    </row>
    <row r="44" spans="1:10" ht="15.75" thickBot="1" x14ac:dyDescent="0.3">
      <c r="A44" s="331"/>
      <c r="B44" s="331"/>
      <c r="C44" s="331"/>
      <c r="D44" s="331"/>
      <c r="E44" s="331"/>
      <c r="F44" s="331"/>
      <c r="G44" s="331"/>
      <c r="H44" s="331"/>
      <c r="I44" s="331"/>
      <c r="J44" s="331"/>
    </row>
    <row r="45" spans="1:10" ht="16.5" thickBot="1" x14ac:dyDescent="0.3">
      <c r="A45" s="321" t="s">
        <v>183</v>
      </c>
      <c r="B45" s="321"/>
      <c r="C45" s="322" t="s">
        <v>234</v>
      </c>
      <c r="D45" s="323"/>
      <c r="E45" s="323"/>
      <c r="F45" s="323"/>
      <c r="G45" s="323"/>
      <c r="H45" s="323"/>
      <c r="I45" s="323"/>
      <c r="J45" s="324"/>
    </row>
    <row r="46" spans="1:10" ht="15.75" thickBot="1" x14ac:dyDescent="0.3">
      <c r="A46" s="325"/>
      <c r="B46" s="325"/>
      <c r="C46" s="325"/>
      <c r="D46" s="325"/>
      <c r="E46" s="325"/>
      <c r="F46" s="325"/>
      <c r="G46" s="325"/>
      <c r="H46" s="325"/>
      <c r="I46" s="325"/>
      <c r="J46" s="325"/>
    </row>
    <row r="47" spans="1:10" ht="15.75" thickBot="1" x14ac:dyDescent="0.3">
      <c r="A47" s="326" t="s">
        <v>68</v>
      </c>
      <c r="B47" s="326"/>
      <c r="C47" s="327"/>
      <c r="D47" s="185" t="s">
        <v>46</v>
      </c>
      <c r="F47" s="328" t="s">
        <v>69</v>
      </c>
      <c r="G47" s="328"/>
      <c r="H47" s="329"/>
      <c r="I47" s="185" t="s">
        <v>49</v>
      </c>
    </row>
    <row r="48" spans="1:10" x14ac:dyDescent="0.25">
      <c r="A48" s="325"/>
      <c r="B48" s="325"/>
      <c r="C48" s="325"/>
      <c r="D48" s="325"/>
      <c r="E48" s="325"/>
      <c r="F48" s="325"/>
      <c r="G48" s="325"/>
      <c r="H48" s="325"/>
      <c r="I48" s="325"/>
      <c r="J48" s="325"/>
    </row>
    <row r="49" spans="1:10" ht="16.5" thickBot="1" x14ac:dyDescent="0.3">
      <c r="A49" s="295" t="s">
        <v>184</v>
      </c>
      <c r="B49" s="295"/>
      <c r="C49" s="295"/>
      <c r="D49" s="295"/>
      <c r="E49" s="295"/>
      <c r="F49" s="295"/>
      <c r="G49" s="295"/>
      <c r="H49" s="295"/>
      <c r="I49" s="295"/>
      <c r="J49" s="295"/>
    </row>
    <row r="50" spans="1:10" x14ac:dyDescent="0.25">
      <c r="A50" s="296" t="s">
        <v>250</v>
      </c>
      <c r="B50" s="297"/>
      <c r="C50" s="297"/>
      <c r="D50" s="297"/>
      <c r="E50" s="297"/>
      <c r="F50" s="297"/>
      <c r="G50" s="297"/>
      <c r="H50" s="297"/>
      <c r="I50" s="297"/>
      <c r="J50" s="298"/>
    </row>
    <row r="51" spans="1:10" x14ac:dyDescent="0.25">
      <c r="A51" s="299"/>
      <c r="B51" s="300"/>
      <c r="C51" s="300"/>
      <c r="D51" s="300"/>
      <c r="E51" s="300"/>
      <c r="F51" s="300"/>
      <c r="G51" s="300"/>
      <c r="H51" s="300"/>
      <c r="I51" s="300"/>
      <c r="J51" s="301"/>
    </row>
    <row r="52" spans="1:10" x14ac:dyDescent="0.25">
      <c r="A52" s="299"/>
      <c r="B52" s="300"/>
      <c r="C52" s="300"/>
      <c r="D52" s="300"/>
      <c r="E52" s="300"/>
      <c r="F52" s="300"/>
      <c r="G52" s="300"/>
      <c r="H52" s="300"/>
      <c r="I52" s="300"/>
      <c r="J52" s="301"/>
    </row>
    <row r="53" spans="1:10" x14ac:dyDescent="0.25">
      <c r="A53" s="299"/>
      <c r="B53" s="300"/>
      <c r="C53" s="300"/>
      <c r="D53" s="300"/>
      <c r="E53" s="300"/>
      <c r="F53" s="300"/>
      <c r="G53" s="300"/>
      <c r="H53" s="300"/>
      <c r="I53" s="300"/>
      <c r="J53" s="301"/>
    </row>
    <row r="54" spans="1:10" x14ac:dyDescent="0.25">
      <c r="A54" s="299"/>
      <c r="B54" s="300"/>
      <c r="C54" s="300"/>
      <c r="D54" s="300"/>
      <c r="E54" s="300"/>
      <c r="F54" s="300"/>
      <c r="G54" s="300"/>
      <c r="H54" s="300"/>
      <c r="I54" s="300"/>
      <c r="J54" s="301"/>
    </row>
    <row r="55" spans="1:10" x14ac:dyDescent="0.25">
      <c r="A55" s="299"/>
      <c r="B55" s="300"/>
      <c r="C55" s="300"/>
      <c r="D55" s="300"/>
      <c r="E55" s="300"/>
      <c r="F55" s="300"/>
      <c r="G55" s="300"/>
      <c r="H55" s="300"/>
      <c r="I55" s="300"/>
      <c r="J55" s="301"/>
    </row>
    <row r="56" spans="1:10" x14ac:dyDescent="0.25">
      <c r="A56" s="299"/>
      <c r="B56" s="300"/>
      <c r="C56" s="300"/>
      <c r="D56" s="300"/>
      <c r="E56" s="300"/>
      <c r="F56" s="300"/>
      <c r="G56" s="300"/>
      <c r="H56" s="300"/>
      <c r="I56" s="300"/>
      <c r="J56" s="301"/>
    </row>
    <row r="57" spans="1:10" x14ac:dyDescent="0.25">
      <c r="A57" s="299"/>
      <c r="B57" s="300"/>
      <c r="C57" s="300"/>
      <c r="D57" s="300"/>
      <c r="E57" s="300"/>
      <c r="F57" s="300"/>
      <c r="G57" s="300"/>
      <c r="H57" s="300"/>
      <c r="I57" s="300"/>
      <c r="J57" s="301"/>
    </row>
    <row r="58" spans="1:10" x14ac:dyDescent="0.25">
      <c r="A58" s="299"/>
      <c r="B58" s="300"/>
      <c r="C58" s="300"/>
      <c r="D58" s="300"/>
      <c r="E58" s="300"/>
      <c r="F58" s="300"/>
      <c r="G58" s="300"/>
      <c r="H58" s="300"/>
      <c r="I58" s="300"/>
      <c r="J58" s="301"/>
    </row>
    <row r="59" spans="1:10" ht="15.75" thickBot="1" x14ac:dyDescent="0.3">
      <c r="A59" s="302"/>
      <c r="B59" s="303"/>
      <c r="C59" s="303"/>
      <c r="D59" s="303"/>
      <c r="E59" s="303"/>
      <c r="F59" s="303"/>
      <c r="G59" s="303"/>
      <c r="H59" s="303"/>
      <c r="I59" s="303"/>
      <c r="J59" s="304"/>
    </row>
    <row r="60" spans="1:10" x14ac:dyDescent="0.25">
      <c r="A60" s="305"/>
      <c r="B60" s="305"/>
      <c r="C60" s="305"/>
      <c r="D60" s="305"/>
      <c r="E60" s="305"/>
      <c r="F60" s="305"/>
      <c r="G60" s="305"/>
      <c r="H60" s="305"/>
      <c r="I60" s="305"/>
      <c r="J60" s="305"/>
    </row>
    <row r="61" spans="1:10" ht="16.5" thickBot="1" x14ac:dyDescent="0.3">
      <c r="A61" s="295" t="s">
        <v>29</v>
      </c>
      <c r="B61" s="295"/>
      <c r="C61" s="295"/>
      <c r="D61" s="295"/>
      <c r="E61" s="295"/>
      <c r="F61" s="295"/>
      <c r="G61" s="295"/>
      <c r="H61" s="295"/>
      <c r="I61" s="295"/>
      <c r="J61" s="295"/>
    </row>
    <row r="62" spans="1:10" x14ac:dyDescent="0.25">
      <c r="A62" s="296" t="s">
        <v>235</v>
      </c>
      <c r="B62" s="297"/>
      <c r="C62" s="297"/>
      <c r="D62" s="297"/>
      <c r="E62" s="297"/>
      <c r="F62" s="297"/>
      <c r="G62" s="297"/>
      <c r="H62" s="297"/>
      <c r="I62" s="297"/>
      <c r="J62" s="298"/>
    </row>
    <row r="63" spans="1:10" x14ac:dyDescent="0.25">
      <c r="A63" s="299"/>
      <c r="B63" s="300"/>
      <c r="C63" s="300"/>
      <c r="D63" s="300"/>
      <c r="E63" s="300"/>
      <c r="F63" s="300"/>
      <c r="G63" s="300"/>
      <c r="H63" s="300"/>
      <c r="I63" s="300"/>
      <c r="J63" s="301"/>
    </row>
    <row r="64" spans="1:10" x14ac:dyDescent="0.25">
      <c r="A64" s="299"/>
      <c r="B64" s="300"/>
      <c r="C64" s="300"/>
      <c r="D64" s="300"/>
      <c r="E64" s="300"/>
      <c r="F64" s="300"/>
      <c r="G64" s="300"/>
      <c r="H64" s="300"/>
      <c r="I64" s="300"/>
      <c r="J64" s="301"/>
    </row>
    <row r="65" spans="1:10" x14ac:dyDescent="0.25">
      <c r="A65" s="299"/>
      <c r="B65" s="300"/>
      <c r="C65" s="300"/>
      <c r="D65" s="300"/>
      <c r="E65" s="300"/>
      <c r="F65" s="300"/>
      <c r="G65" s="300"/>
      <c r="H65" s="300"/>
      <c r="I65" s="300"/>
      <c r="J65" s="301"/>
    </row>
    <row r="66" spans="1:10" ht="15.75" thickBot="1" x14ac:dyDescent="0.3">
      <c r="A66" s="302"/>
      <c r="B66" s="303"/>
      <c r="C66" s="303"/>
      <c r="D66" s="303"/>
      <c r="E66" s="303"/>
      <c r="F66" s="303"/>
      <c r="G66" s="303"/>
      <c r="H66" s="303"/>
      <c r="I66" s="303"/>
      <c r="J66" s="304"/>
    </row>
    <row r="67" spans="1:10" x14ac:dyDescent="0.25">
      <c r="A67" s="305"/>
      <c r="B67" s="305"/>
      <c r="C67" s="305"/>
      <c r="D67" s="305"/>
      <c r="E67" s="305"/>
      <c r="F67" s="305"/>
      <c r="G67" s="305"/>
      <c r="H67" s="305"/>
      <c r="I67" s="305"/>
      <c r="J67" s="305"/>
    </row>
    <row r="68" spans="1:10" ht="16.5" thickBot="1" x14ac:dyDescent="0.3">
      <c r="A68" s="295" t="s">
        <v>27</v>
      </c>
      <c r="B68" s="295"/>
      <c r="C68" s="295"/>
      <c r="D68" s="295"/>
      <c r="E68" s="295"/>
      <c r="F68" s="295"/>
      <c r="G68" s="295"/>
      <c r="H68" s="295"/>
      <c r="I68" s="295"/>
      <c r="J68" s="295"/>
    </row>
    <row r="69" spans="1:10" ht="15.75" thickBot="1" x14ac:dyDescent="0.3">
      <c r="A69" s="306" t="s">
        <v>251</v>
      </c>
      <c r="B69" s="307"/>
      <c r="C69" s="307"/>
      <c r="D69" s="307"/>
      <c r="E69" s="307"/>
      <c r="F69" s="307"/>
      <c r="G69" s="307"/>
      <c r="H69" s="307"/>
      <c r="I69" s="307"/>
      <c r="J69" s="308"/>
    </row>
    <row r="70" spans="1:10" x14ac:dyDescent="0.25">
      <c r="A70" s="305"/>
      <c r="B70" s="305"/>
      <c r="C70" s="305"/>
      <c r="D70" s="305"/>
      <c r="E70" s="305"/>
      <c r="F70" s="305"/>
      <c r="G70" s="305"/>
      <c r="H70" s="305"/>
      <c r="I70" s="305"/>
      <c r="J70" s="305"/>
    </row>
    <row r="71" spans="1:10" ht="47.45" customHeight="1" thickBot="1" x14ac:dyDescent="0.3">
      <c r="A71" s="309" t="s">
        <v>185</v>
      </c>
      <c r="B71" s="309"/>
      <c r="C71" s="309"/>
      <c r="D71" s="309"/>
      <c r="E71" s="309"/>
      <c r="F71" s="309"/>
      <c r="G71" s="309"/>
      <c r="H71" s="309"/>
      <c r="I71" s="309"/>
      <c r="J71" s="309"/>
    </row>
    <row r="72" spans="1:10" x14ac:dyDescent="0.25">
      <c r="A72" s="310" t="s">
        <v>274</v>
      </c>
      <c r="B72" s="311"/>
      <c r="C72" s="311"/>
      <c r="D72" s="311"/>
      <c r="E72" s="311"/>
      <c r="F72" s="311"/>
      <c r="G72" s="311"/>
      <c r="H72" s="311"/>
      <c r="I72" s="311"/>
      <c r="J72" s="312"/>
    </row>
    <row r="73" spans="1:10" x14ac:dyDescent="0.25">
      <c r="A73" s="313"/>
      <c r="B73" s="314"/>
      <c r="C73" s="314"/>
      <c r="D73" s="314"/>
      <c r="E73" s="314"/>
      <c r="F73" s="314"/>
      <c r="G73" s="314"/>
      <c r="H73" s="314"/>
      <c r="I73" s="314"/>
      <c r="J73" s="315"/>
    </row>
    <row r="74" spans="1:10" x14ac:dyDescent="0.25">
      <c r="A74" s="313"/>
      <c r="B74" s="314"/>
      <c r="C74" s="314"/>
      <c r="D74" s="314"/>
      <c r="E74" s="314"/>
      <c r="F74" s="314"/>
      <c r="G74" s="314"/>
      <c r="H74" s="314"/>
      <c r="I74" s="314"/>
      <c r="J74" s="315"/>
    </row>
    <row r="75" spans="1:10" x14ac:dyDescent="0.25">
      <c r="A75" s="313"/>
      <c r="B75" s="314"/>
      <c r="C75" s="314"/>
      <c r="D75" s="314"/>
      <c r="E75" s="314"/>
      <c r="F75" s="314"/>
      <c r="G75" s="314"/>
      <c r="H75" s="314"/>
      <c r="I75" s="314"/>
      <c r="J75" s="315"/>
    </row>
    <row r="76" spans="1:10" x14ac:dyDescent="0.25">
      <c r="A76" s="313"/>
      <c r="B76" s="314"/>
      <c r="C76" s="314"/>
      <c r="D76" s="314"/>
      <c r="E76" s="314"/>
      <c r="F76" s="314"/>
      <c r="G76" s="314"/>
      <c r="H76" s="314"/>
      <c r="I76" s="314"/>
      <c r="J76" s="315"/>
    </row>
    <row r="77" spans="1:10" x14ac:dyDescent="0.25">
      <c r="A77" s="313"/>
      <c r="B77" s="314"/>
      <c r="C77" s="314"/>
      <c r="D77" s="314"/>
      <c r="E77" s="314"/>
      <c r="F77" s="314"/>
      <c r="G77" s="314"/>
      <c r="H77" s="314"/>
      <c r="I77" s="314"/>
      <c r="J77" s="315"/>
    </row>
    <row r="78" spans="1:10" x14ac:dyDescent="0.25">
      <c r="A78" s="313"/>
      <c r="B78" s="314"/>
      <c r="C78" s="314"/>
      <c r="D78" s="314"/>
      <c r="E78" s="314"/>
      <c r="F78" s="314"/>
      <c r="G78" s="314"/>
      <c r="H78" s="314"/>
      <c r="I78" s="314"/>
      <c r="J78" s="315"/>
    </row>
    <row r="79" spans="1:10" x14ac:dyDescent="0.25">
      <c r="A79" s="313"/>
      <c r="B79" s="314"/>
      <c r="C79" s="314"/>
      <c r="D79" s="314"/>
      <c r="E79" s="314"/>
      <c r="F79" s="314"/>
      <c r="G79" s="314"/>
      <c r="H79" s="314"/>
      <c r="I79" s="314"/>
      <c r="J79" s="315"/>
    </row>
    <row r="80" spans="1:10" x14ac:dyDescent="0.25">
      <c r="A80" s="313"/>
      <c r="B80" s="314"/>
      <c r="C80" s="314"/>
      <c r="D80" s="314"/>
      <c r="E80" s="314"/>
      <c r="F80" s="314"/>
      <c r="G80" s="314"/>
      <c r="H80" s="314"/>
      <c r="I80" s="314"/>
      <c r="J80" s="315"/>
    </row>
    <row r="81" spans="1:10" x14ac:dyDescent="0.25">
      <c r="A81" s="313"/>
      <c r="B81" s="314"/>
      <c r="C81" s="314"/>
      <c r="D81" s="314"/>
      <c r="E81" s="314"/>
      <c r="F81" s="314"/>
      <c r="G81" s="314"/>
      <c r="H81" s="314"/>
      <c r="I81" s="314"/>
      <c r="J81" s="315"/>
    </row>
    <row r="82" spans="1:10" x14ac:dyDescent="0.25">
      <c r="A82" s="313"/>
      <c r="B82" s="314"/>
      <c r="C82" s="314"/>
      <c r="D82" s="314"/>
      <c r="E82" s="314"/>
      <c r="F82" s="314"/>
      <c r="G82" s="314"/>
      <c r="H82" s="314"/>
      <c r="I82" s="314"/>
      <c r="J82" s="315"/>
    </row>
    <row r="83" spans="1:10" ht="15.75" thickBot="1" x14ac:dyDescent="0.3">
      <c r="A83" s="316"/>
      <c r="B83" s="309"/>
      <c r="C83" s="309"/>
      <c r="D83" s="309"/>
      <c r="E83" s="309"/>
      <c r="F83" s="309"/>
      <c r="G83" s="309"/>
      <c r="H83" s="309"/>
      <c r="I83" s="309"/>
      <c r="J83" s="317"/>
    </row>
    <row r="84" spans="1:10" ht="15.75" thickBot="1" x14ac:dyDescent="0.3">
      <c r="A84" s="318"/>
      <c r="B84" s="319"/>
      <c r="C84" s="319"/>
      <c r="D84" s="319"/>
      <c r="E84" s="319"/>
      <c r="F84" s="319"/>
      <c r="G84" s="319"/>
      <c r="H84" s="319"/>
      <c r="I84" s="319"/>
      <c r="J84" s="320"/>
    </row>
    <row r="85" spans="1:10" ht="18.75" x14ac:dyDescent="0.3">
      <c r="A85" s="330" t="s">
        <v>190</v>
      </c>
      <c r="B85" s="330"/>
      <c r="C85" s="330"/>
      <c r="D85" s="330"/>
      <c r="E85" s="330"/>
      <c r="F85" s="330"/>
      <c r="G85" s="330"/>
      <c r="H85" s="330"/>
      <c r="I85" s="330"/>
      <c r="J85" s="330"/>
    </row>
    <row r="86" spans="1:10" ht="15.75" thickBot="1" x14ac:dyDescent="0.3">
      <c r="A86" s="331"/>
      <c r="B86" s="331"/>
      <c r="C86" s="331"/>
      <c r="D86" s="331"/>
      <c r="E86" s="331"/>
      <c r="F86" s="331"/>
      <c r="G86" s="331"/>
      <c r="H86" s="331"/>
      <c r="I86" s="331"/>
      <c r="J86" s="331"/>
    </row>
    <row r="87" spans="1:10" ht="16.5" thickBot="1" x14ac:dyDescent="0.3">
      <c r="A87" s="321" t="s">
        <v>183</v>
      </c>
      <c r="B87" s="321"/>
      <c r="C87" s="322" t="s">
        <v>241</v>
      </c>
      <c r="D87" s="323"/>
      <c r="E87" s="323"/>
      <c r="F87" s="323"/>
      <c r="G87" s="323"/>
      <c r="H87" s="323"/>
      <c r="I87" s="323"/>
      <c r="J87" s="324"/>
    </row>
    <row r="88" spans="1:10" ht="15.75" thickBot="1" x14ac:dyDescent="0.3">
      <c r="A88" s="325"/>
      <c r="B88" s="325"/>
      <c r="C88" s="325"/>
      <c r="D88" s="325"/>
      <c r="E88" s="325"/>
      <c r="F88" s="325"/>
      <c r="G88" s="325"/>
      <c r="H88" s="325"/>
      <c r="I88" s="325"/>
      <c r="J88" s="325"/>
    </row>
    <row r="89" spans="1:10" ht="15.75" thickBot="1" x14ac:dyDescent="0.3">
      <c r="A89" s="326" t="s">
        <v>68</v>
      </c>
      <c r="B89" s="326"/>
      <c r="C89" s="327"/>
      <c r="D89" s="185" t="s">
        <v>46</v>
      </c>
      <c r="F89" s="328" t="s">
        <v>69</v>
      </c>
      <c r="G89" s="328"/>
      <c r="H89" s="329"/>
      <c r="I89" s="185" t="s">
        <v>47</v>
      </c>
    </row>
    <row r="90" spans="1:10" x14ac:dyDescent="0.25">
      <c r="A90" s="325"/>
      <c r="B90" s="325"/>
      <c r="C90" s="325"/>
      <c r="D90" s="325"/>
      <c r="E90" s="325"/>
      <c r="F90" s="325"/>
      <c r="G90" s="325"/>
      <c r="H90" s="325"/>
      <c r="I90" s="325"/>
      <c r="J90" s="325"/>
    </row>
    <row r="91" spans="1:10" ht="16.5" thickBot="1" x14ac:dyDescent="0.3">
      <c r="A91" s="295" t="s">
        <v>184</v>
      </c>
      <c r="B91" s="295"/>
      <c r="C91" s="295"/>
      <c r="D91" s="295"/>
      <c r="E91" s="295"/>
      <c r="F91" s="295"/>
      <c r="G91" s="295"/>
      <c r="H91" s="295"/>
      <c r="I91" s="295"/>
      <c r="J91" s="295"/>
    </row>
    <row r="92" spans="1:10" x14ac:dyDescent="0.25">
      <c r="A92" s="296" t="s">
        <v>242</v>
      </c>
      <c r="B92" s="297"/>
      <c r="C92" s="297"/>
      <c r="D92" s="297"/>
      <c r="E92" s="297"/>
      <c r="F92" s="297"/>
      <c r="G92" s="297"/>
      <c r="H92" s="297"/>
      <c r="I92" s="297"/>
      <c r="J92" s="298"/>
    </row>
    <row r="93" spans="1:10" x14ac:dyDescent="0.25">
      <c r="A93" s="299"/>
      <c r="B93" s="300"/>
      <c r="C93" s="300"/>
      <c r="D93" s="300"/>
      <c r="E93" s="300"/>
      <c r="F93" s="300"/>
      <c r="G93" s="300"/>
      <c r="H93" s="300"/>
      <c r="I93" s="300"/>
      <c r="J93" s="301"/>
    </row>
    <row r="94" spans="1:10" x14ac:dyDescent="0.25">
      <c r="A94" s="299"/>
      <c r="B94" s="300"/>
      <c r="C94" s="300"/>
      <c r="D94" s="300"/>
      <c r="E94" s="300"/>
      <c r="F94" s="300"/>
      <c r="G94" s="300"/>
      <c r="H94" s="300"/>
      <c r="I94" s="300"/>
      <c r="J94" s="301"/>
    </row>
    <row r="95" spans="1:10" x14ac:dyDescent="0.25">
      <c r="A95" s="299"/>
      <c r="B95" s="300"/>
      <c r="C95" s="300"/>
      <c r="D95" s="300"/>
      <c r="E95" s="300"/>
      <c r="F95" s="300"/>
      <c r="G95" s="300"/>
      <c r="H95" s="300"/>
      <c r="I95" s="300"/>
      <c r="J95" s="301"/>
    </row>
    <row r="96" spans="1:10" x14ac:dyDescent="0.25">
      <c r="A96" s="299"/>
      <c r="B96" s="300"/>
      <c r="C96" s="300"/>
      <c r="D96" s="300"/>
      <c r="E96" s="300"/>
      <c r="F96" s="300"/>
      <c r="G96" s="300"/>
      <c r="H96" s="300"/>
      <c r="I96" s="300"/>
      <c r="J96" s="301"/>
    </row>
    <row r="97" spans="1:10" x14ac:dyDescent="0.25">
      <c r="A97" s="299"/>
      <c r="B97" s="300"/>
      <c r="C97" s="300"/>
      <c r="D97" s="300"/>
      <c r="E97" s="300"/>
      <c r="F97" s="300"/>
      <c r="G97" s="300"/>
      <c r="H97" s="300"/>
      <c r="I97" s="300"/>
      <c r="J97" s="301"/>
    </row>
    <row r="98" spans="1:10" x14ac:dyDescent="0.25">
      <c r="A98" s="299"/>
      <c r="B98" s="300"/>
      <c r="C98" s="300"/>
      <c r="D98" s="300"/>
      <c r="E98" s="300"/>
      <c r="F98" s="300"/>
      <c r="G98" s="300"/>
      <c r="H98" s="300"/>
      <c r="I98" s="300"/>
      <c r="J98" s="301"/>
    </row>
    <row r="99" spans="1:10" x14ac:dyDescent="0.25">
      <c r="A99" s="299"/>
      <c r="B99" s="300"/>
      <c r="C99" s="300"/>
      <c r="D99" s="300"/>
      <c r="E99" s="300"/>
      <c r="F99" s="300"/>
      <c r="G99" s="300"/>
      <c r="H99" s="300"/>
      <c r="I99" s="300"/>
      <c r="J99" s="301"/>
    </row>
    <row r="100" spans="1:10" x14ac:dyDescent="0.25">
      <c r="A100" s="299"/>
      <c r="B100" s="300"/>
      <c r="C100" s="300"/>
      <c r="D100" s="300"/>
      <c r="E100" s="300"/>
      <c r="F100" s="300"/>
      <c r="G100" s="300"/>
      <c r="H100" s="300"/>
      <c r="I100" s="300"/>
      <c r="J100" s="301"/>
    </row>
    <row r="101" spans="1:10" ht="15.75" thickBot="1" x14ac:dyDescent="0.3">
      <c r="A101" s="302"/>
      <c r="B101" s="303"/>
      <c r="C101" s="303"/>
      <c r="D101" s="303"/>
      <c r="E101" s="303"/>
      <c r="F101" s="303"/>
      <c r="G101" s="303"/>
      <c r="H101" s="303"/>
      <c r="I101" s="303"/>
      <c r="J101" s="304"/>
    </row>
    <row r="102" spans="1:10" x14ac:dyDescent="0.25">
      <c r="A102" s="305"/>
      <c r="B102" s="305"/>
      <c r="C102" s="305"/>
      <c r="D102" s="305"/>
      <c r="E102" s="305"/>
      <c r="F102" s="305"/>
      <c r="G102" s="305"/>
      <c r="H102" s="305"/>
      <c r="I102" s="305"/>
      <c r="J102" s="305"/>
    </row>
    <row r="103" spans="1:10" ht="16.5" thickBot="1" x14ac:dyDescent="0.3">
      <c r="A103" s="295" t="s">
        <v>29</v>
      </c>
      <c r="B103" s="295"/>
      <c r="C103" s="295"/>
      <c r="D103" s="295"/>
      <c r="E103" s="295"/>
      <c r="F103" s="295"/>
      <c r="G103" s="295"/>
      <c r="H103" s="295"/>
      <c r="I103" s="295"/>
      <c r="J103" s="295"/>
    </row>
    <row r="104" spans="1:10" x14ac:dyDescent="0.25">
      <c r="A104" s="296"/>
      <c r="B104" s="297"/>
      <c r="C104" s="297"/>
      <c r="D104" s="297"/>
      <c r="E104" s="297"/>
      <c r="F104" s="297"/>
      <c r="G104" s="297"/>
      <c r="H104" s="297"/>
      <c r="I104" s="297"/>
      <c r="J104" s="298"/>
    </row>
    <row r="105" spans="1:10" x14ac:dyDescent="0.25">
      <c r="A105" s="299"/>
      <c r="B105" s="300"/>
      <c r="C105" s="300"/>
      <c r="D105" s="300"/>
      <c r="E105" s="300"/>
      <c r="F105" s="300"/>
      <c r="G105" s="300"/>
      <c r="H105" s="300"/>
      <c r="I105" s="300"/>
      <c r="J105" s="301"/>
    </row>
    <row r="106" spans="1:10" x14ac:dyDescent="0.25">
      <c r="A106" s="299"/>
      <c r="B106" s="300"/>
      <c r="C106" s="300"/>
      <c r="D106" s="300"/>
      <c r="E106" s="300"/>
      <c r="F106" s="300"/>
      <c r="G106" s="300"/>
      <c r="H106" s="300"/>
      <c r="I106" s="300"/>
      <c r="J106" s="301"/>
    </row>
    <row r="107" spans="1:10" x14ac:dyDescent="0.25">
      <c r="A107" s="299"/>
      <c r="B107" s="300"/>
      <c r="C107" s="300"/>
      <c r="D107" s="300"/>
      <c r="E107" s="300"/>
      <c r="F107" s="300"/>
      <c r="G107" s="300"/>
      <c r="H107" s="300"/>
      <c r="I107" s="300"/>
      <c r="J107" s="301"/>
    </row>
    <row r="108" spans="1:10" ht="15.75" thickBot="1" x14ac:dyDescent="0.3">
      <c r="A108" s="302"/>
      <c r="B108" s="303"/>
      <c r="C108" s="303"/>
      <c r="D108" s="303"/>
      <c r="E108" s="303"/>
      <c r="F108" s="303"/>
      <c r="G108" s="303"/>
      <c r="H108" s="303"/>
      <c r="I108" s="303"/>
      <c r="J108" s="304"/>
    </row>
    <row r="109" spans="1:10" x14ac:dyDescent="0.25">
      <c r="A109" s="305"/>
      <c r="B109" s="305"/>
      <c r="C109" s="305"/>
      <c r="D109" s="305"/>
      <c r="E109" s="305"/>
      <c r="F109" s="305"/>
      <c r="G109" s="305"/>
      <c r="H109" s="305"/>
      <c r="I109" s="305"/>
      <c r="J109" s="305"/>
    </row>
    <row r="110" spans="1:10" ht="16.5" thickBot="1" x14ac:dyDescent="0.3">
      <c r="A110" s="295" t="s">
        <v>27</v>
      </c>
      <c r="B110" s="295"/>
      <c r="C110" s="295"/>
      <c r="D110" s="295"/>
      <c r="E110" s="295"/>
      <c r="F110" s="295"/>
      <c r="G110" s="295"/>
      <c r="H110" s="295"/>
      <c r="I110" s="295"/>
      <c r="J110" s="295"/>
    </row>
    <row r="111" spans="1:10" ht="15.75" thickBot="1" x14ac:dyDescent="0.3">
      <c r="A111" s="306" t="s">
        <v>252</v>
      </c>
      <c r="B111" s="307"/>
      <c r="C111" s="307"/>
      <c r="D111" s="307"/>
      <c r="E111" s="307"/>
      <c r="F111" s="307"/>
      <c r="G111" s="307"/>
      <c r="H111" s="307"/>
      <c r="I111" s="307"/>
      <c r="J111" s="308"/>
    </row>
    <row r="112" spans="1:10" x14ac:dyDescent="0.25">
      <c r="A112" s="305" t="s">
        <v>252</v>
      </c>
      <c r="B112" s="305"/>
      <c r="C112" s="305"/>
      <c r="D112" s="305"/>
      <c r="E112" s="305"/>
      <c r="F112" s="305"/>
      <c r="G112" s="305"/>
      <c r="H112" s="305"/>
      <c r="I112" s="305"/>
      <c r="J112" s="305"/>
    </row>
    <row r="113" spans="1:10" ht="50.45" customHeight="1" thickBot="1" x14ac:dyDescent="0.3">
      <c r="A113" s="309" t="s">
        <v>185</v>
      </c>
      <c r="B113" s="309"/>
      <c r="C113" s="309"/>
      <c r="D113" s="309"/>
      <c r="E113" s="309"/>
      <c r="F113" s="309"/>
      <c r="G113" s="309"/>
      <c r="H113" s="309"/>
      <c r="I113" s="309"/>
      <c r="J113" s="309"/>
    </row>
    <row r="114" spans="1:10" x14ac:dyDescent="0.25">
      <c r="A114" s="310" t="s">
        <v>275</v>
      </c>
      <c r="B114" s="311"/>
      <c r="C114" s="311"/>
      <c r="D114" s="311"/>
      <c r="E114" s="311"/>
      <c r="F114" s="311"/>
      <c r="G114" s="311"/>
      <c r="H114" s="311"/>
      <c r="I114" s="311"/>
      <c r="J114" s="312"/>
    </row>
    <row r="115" spans="1:10" x14ac:dyDescent="0.25">
      <c r="A115" s="313"/>
      <c r="B115" s="314"/>
      <c r="C115" s="314"/>
      <c r="D115" s="314"/>
      <c r="E115" s="314"/>
      <c r="F115" s="314"/>
      <c r="G115" s="314"/>
      <c r="H115" s="314"/>
      <c r="I115" s="314"/>
      <c r="J115" s="315"/>
    </row>
    <row r="116" spans="1:10" x14ac:dyDescent="0.25">
      <c r="A116" s="313"/>
      <c r="B116" s="314"/>
      <c r="C116" s="314"/>
      <c r="D116" s="314"/>
      <c r="E116" s="314"/>
      <c r="F116" s="314"/>
      <c r="G116" s="314"/>
      <c r="H116" s="314"/>
      <c r="I116" s="314"/>
      <c r="J116" s="315"/>
    </row>
    <row r="117" spans="1:10" x14ac:dyDescent="0.25">
      <c r="A117" s="313"/>
      <c r="B117" s="314"/>
      <c r="C117" s="314"/>
      <c r="D117" s="314"/>
      <c r="E117" s="314"/>
      <c r="F117" s="314"/>
      <c r="G117" s="314"/>
      <c r="H117" s="314"/>
      <c r="I117" s="314"/>
      <c r="J117" s="315"/>
    </row>
    <row r="118" spans="1:10" x14ac:dyDescent="0.25">
      <c r="A118" s="313"/>
      <c r="B118" s="314"/>
      <c r="C118" s="314"/>
      <c r="D118" s="314"/>
      <c r="E118" s="314"/>
      <c r="F118" s="314"/>
      <c r="G118" s="314"/>
      <c r="H118" s="314"/>
      <c r="I118" s="314"/>
      <c r="J118" s="315"/>
    </row>
    <row r="119" spans="1:10" x14ac:dyDescent="0.25">
      <c r="A119" s="313"/>
      <c r="B119" s="314"/>
      <c r="C119" s="314"/>
      <c r="D119" s="314"/>
      <c r="E119" s="314"/>
      <c r="F119" s="314"/>
      <c r="G119" s="314"/>
      <c r="H119" s="314"/>
      <c r="I119" s="314"/>
      <c r="J119" s="315"/>
    </row>
    <row r="120" spans="1:10" x14ac:dyDescent="0.25">
      <c r="A120" s="313"/>
      <c r="B120" s="314"/>
      <c r="C120" s="314"/>
      <c r="D120" s="314"/>
      <c r="E120" s="314"/>
      <c r="F120" s="314"/>
      <c r="G120" s="314"/>
      <c r="H120" s="314"/>
      <c r="I120" s="314"/>
      <c r="J120" s="315"/>
    </row>
    <row r="121" spans="1:10" x14ac:dyDescent="0.25">
      <c r="A121" s="313"/>
      <c r="B121" s="314"/>
      <c r="C121" s="314"/>
      <c r="D121" s="314"/>
      <c r="E121" s="314"/>
      <c r="F121" s="314"/>
      <c r="G121" s="314"/>
      <c r="H121" s="314"/>
      <c r="I121" s="314"/>
      <c r="J121" s="315"/>
    </row>
    <row r="122" spans="1:10" x14ac:dyDescent="0.25">
      <c r="A122" s="313"/>
      <c r="B122" s="314"/>
      <c r="C122" s="314"/>
      <c r="D122" s="314"/>
      <c r="E122" s="314"/>
      <c r="F122" s="314"/>
      <c r="G122" s="314"/>
      <c r="H122" s="314"/>
      <c r="I122" s="314"/>
      <c r="J122" s="315"/>
    </row>
    <row r="123" spans="1:10" x14ac:dyDescent="0.25">
      <c r="A123" s="313"/>
      <c r="B123" s="314"/>
      <c r="C123" s="314"/>
      <c r="D123" s="314"/>
      <c r="E123" s="314"/>
      <c r="F123" s="314"/>
      <c r="G123" s="314"/>
      <c r="H123" s="314"/>
      <c r="I123" s="314"/>
      <c r="J123" s="315"/>
    </row>
    <row r="124" spans="1:10" x14ac:dyDescent="0.25">
      <c r="A124" s="313"/>
      <c r="B124" s="314"/>
      <c r="C124" s="314"/>
      <c r="D124" s="314"/>
      <c r="E124" s="314"/>
      <c r="F124" s="314"/>
      <c r="G124" s="314"/>
      <c r="H124" s="314"/>
      <c r="I124" s="314"/>
      <c r="J124" s="315"/>
    </row>
    <row r="125" spans="1:10" ht="15.75" thickBot="1" x14ac:dyDescent="0.3">
      <c r="A125" s="316"/>
      <c r="B125" s="309"/>
      <c r="C125" s="309"/>
      <c r="D125" s="309"/>
      <c r="E125" s="309"/>
      <c r="F125" s="309"/>
      <c r="G125" s="309"/>
      <c r="H125" s="309"/>
      <c r="I125" s="309"/>
      <c r="J125" s="317"/>
    </row>
    <row r="126" spans="1:10" ht="15.75" thickBot="1" x14ac:dyDescent="0.3">
      <c r="A126" s="318"/>
      <c r="B126" s="319"/>
      <c r="C126" s="319"/>
      <c r="D126" s="319"/>
      <c r="E126" s="319"/>
      <c r="F126" s="319"/>
      <c r="G126" s="319"/>
      <c r="H126" s="319"/>
      <c r="I126" s="319"/>
      <c r="J126" s="320"/>
    </row>
    <row r="127" spans="1:10" ht="18.75" x14ac:dyDescent="0.3">
      <c r="A127" s="330" t="s">
        <v>189</v>
      </c>
      <c r="B127" s="330"/>
      <c r="C127" s="330"/>
      <c r="D127" s="330"/>
      <c r="E127" s="330"/>
      <c r="F127" s="330"/>
      <c r="G127" s="330"/>
      <c r="H127" s="330"/>
      <c r="I127" s="330"/>
      <c r="J127" s="330"/>
    </row>
    <row r="128" spans="1:10" ht="15.75" thickBot="1" x14ac:dyDescent="0.3">
      <c r="A128" s="331"/>
      <c r="B128" s="331"/>
      <c r="C128" s="331"/>
      <c r="D128" s="331"/>
      <c r="E128" s="331"/>
      <c r="F128" s="331"/>
      <c r="G128" s="331"/>
      <c r="H128" s="331"/>
      <c r="I128" s="331"/>
      <c r="J128" s="331"/>
    </row>
    <row r="129" spans="1:10" ht="16.5" thickBot="1" x14ac:dyDescent="0.3">
      <c r="A129" s="321" t="s">
        <v>183</v>
      </c>
      <c r="B129" s="321"/>
      <c r="C129" s="322" t="s">
        <v>237</v>
      </c>
      <c r="D129" s="323"/>
      <c r="E129" s="323"/>
      <c r="F129" s="323"/>
      <c r="G129" s="323"/>
      <c r="H129" s="323"/>
      <c r="I129" s="323"/>
      <c r="J129" s="324"/>
    </row>
    <row r="130" spans="1:10" ht="15.75" thickBot="1" x14ac:dyDescent="0.3">
      <c r="A130" s="325"/>
      <c r="B130" s="325"/>
      <c r="C130" s="325"/>
      <c r="D130" s="325"/>
      <c r="E130" s="325"/>
      <c r="F130" s="325"/>
      <c r="G130" s="325"/>
      <c r="H130" s="325"/>
      <c r="I130" s="325"/>
      <c r="J130" s="325"/>
    </row>
    <row r="131" spans="1:10" ht="15.75" thickBot="1" x14ac:dyDescent="0.3">
      <c r="A131" s="326" t="s">
        <v>68</v>
      </c>
      <c r="B131" s="326"/>
      <c r="C131" s="327"/>
      <c r="D131" s="185" t="s">
        <v>46</v>
      </c>
      <c r="F131" s="328" t="s">
        <v>69</v>
      </c>
      <c r="G131" s="328"/>
      <c r="H131" s="329"/>
      <c r="I131" s="185" t="s">
        <v>47</v>
      </c>
    </row>
    <row r="132" spans="1:10" x14ac:dyDescent="0.25">
      <c r="A132" s="325"/>
      <c r="B132" s="325"/>
      <c r="C132" s="325"/>
      <c r="D132" s="325"/>
      <c r="E132" s="325"/>
      <c r="F132" s="325"/>
      <c r="G132" s="325"/>
      <c r="H132" s="325"/>
      <c r="I132" s="325"/>
      <c r="J132" s="325"/>
    </row>
    <row r="133" spans="1:10" ht="16.5" thickBot="1" x14ac:dyDescent="0.3">
      <c r="A133" s="295" t="s">
        <v>184</v>
      </c>
      <c r="B133" s="295"/>
      <c r="C133" s="295"/>
      <c r="D133" s="295"/>
      <c r="E133" s="295"/>
      <c r="F133" s="295"/>
      <c r="G133" s="295"/>
      <c r="H133" s="295"/>
      <c r="I133" s="295"/>
      <c r="J133" s="295"/>
    </row>
    <row r="134" spans="1:10" x14ac:dyDescent="0.25">
      <c r="A134" s="296" t="s">
        <v>238</v>
      </c>
      <c r="B134" s="297"/>
      <c r="C134" s="297"/>
      <c r="D134" s="297"/>
      <c r="E134" s="297"/>
      <c r="F134" s="297"/>
      <c r="G134" s="297"/>
      <c r="H134" s="297"/>
      <c r="I134" s="297"/>
      <c r="J134" s="298"/>
    </row>
    <row r="135" spans="1:10" x14ac:dyDescent="0.25">
      <c r="A135" s="299"/>
      <c r="B135" s="300"/>
      <c r="C135" s="300"/>
      <c r="D135" s="300"/>
      <c r="E135" s="300"/>
      <c r="F135" s="300"/>
      <c r="G135" s="300"/>
      <c r="H135" s="300"/>
      <c r="I135" s="300"/>
      <c r="J135" s="301"/>
    </row>
    <row r="136" spans="1:10" x14ac:dyDescent="0.25">
      <c r="A136" s="299"/>
      <c r="B136" s="300"/>
      <c r="C136" s="300"/>
      <c r="D136" s="300"/>
      <c r="E136" s="300"/>
      <c r="F136" s="300"/>
      <c r="G136" s="300"/>
      <c r="H136" s="300"/>
      <c r="I136" s="300"/>
      <c r="J136" s="301"/>
    </row>
    <row r="137" spans="1:10" x14ac:dyDescent="0.25">
      <c r="A137" s="299"/>
      <c r="B137" s="300"/>
      <c r="C137" s="300"/>
      <c r="D137" s="300"/>
      <c r="E137" s="300"/>
      <c r="F137" s="300"/>
      <c r="G137" s="300"/>
      <c r="H137" s="300"/>
      <c r="I137" s="300"/>
      <c r="J137" s="301"/>
    </row>
    <row r="138" spans="1:10" x14ac:dyDescent="0.25">
      <c r="A138" s="299"/>
      <c r="B138" s="300"/>
      <c r="C138" s="300"/>
      <c r="D138" s="300"/>
      <c r="E138" s="300"/>
      <c r="F138" s="300"/>
      <c r="G138" s="300"/>
      <c r="H138" s="300"/>
      <c r="I138" s="300"/>
      <c r="J138" s="301"/>
    </row>
    <row r="139" spans="1:10" x14ac:dyDescent="0.25">
      <c r="A139" s="299"/>
      <c r="B139" s="300"/>
      <c r="C139" s="300"/>
      <c r="D139" s="300"/>
      <c r="E139" s="300"/>
      <c r="F139" s="300"/>
      <c r="G139" s="300"/>
      <c r="H139" s="300"/>
      <c r="I139" s="300"/>
      <c r="J139" s="301"/>
    </row>
    <row r="140" spans="1:10" x14ac:dyDescent="0.25">
      <c r="A140" s="299"/>
      <c r="B140" s="300"/>
      <c r="C140" s="300"/>
      <c r="D140" s="300"/>
      <c r="E140" s="300"/>
      <c r="F140" s="300"/>
      <c r="G140" s="300"/>
      <c r="H140" s="300"/>
      <c r="I140" s="300"/>
      <c r="J140" s="301"/>
    </row>
    <row r="141" spans="1:10" x14ac:dyDescent="0.25">
      <c r="A141" s="299"/>
      <c r="B141" s="300"/>
      <c r="C141" s="300"/>
      <c r="D141" s="300"/>
      <c r="E141" s="300"/>
      <c r="F141" s="300"/>
      <c r="G141" s="300"/>
      <c r="H141" s="300"/>
      <c r="I141" s="300"/>
      <c r="J141" s="301"/>
    </row>
    <row r="142" spans="1:10" x14ac:dyDescent="0.25">
      <c r="A142" s="299"/>
      <c r="B142" s="300"/>
      <c r="C142" s="300"/>
      <c r="D142" s="300"/>
      <c r="E142" s="300"/>
      <c r="F142" s="300"/>
      <c r="G142" s="300"/>
      <c r="H142" s="300"/>
      <c r="I142" s="300"/>
      <c r="J142" s="301"/>
    </row>
    <row r="143" spans="1:10" ht="15.75" thickBot="1" x14ac:dyDescent="0.3">
      <c r="A143" s="302"/>
      <c r="B143" s="303"/>
      <c r="C143" s="303"/>
      <c r="D143" s="303"/>
      <c r="E143" s="303"/>
      <c r="F143" s="303"/>
      <c r="G143" s="303"/>
      <c r="H143" s="303"/>
      <c r="I143" s="303"/>
      <c r="J143" s="304"/>
    </row>
    <row r="144" spans="1:10" x14ac:dyDescent="0.25">
      <c r="A144" s="305"/>
      <c r="B144" s="305"/>
      <c r="C144" s="305"/>
      <c r="D144" s="305"/>
      <c r="E144" s="305"/>
      <c r="F144" s="305"/>
      <c r="G144" s="305"/>
      <c r="H144" s="305"/>
      <c r="I144" s="305"/>
      <c r="J144" s="305"/>
    </row>
    <row r="145" spans="1:10" ht="16.5" thickBot="1" x14ac:dyDescent="0.3">
      <c r="A145" s="295" t="s">
        <v>29</v>
      </c>
      <c r="B145" s="295"/>
      <c r="C145" s="295"/>
      <c r="D145" s="295"/>
      <c r="E145" s="295"/>
      <c r="F145" s="295"/>
      <c r="G145" s="295"/>
      <c r="H145" s="295"/>
      <c r="I145" s="295"/>
      <c r="J145" s="295"/>
    </row>
    <row r="146" spans="1:10" x14ac:dyDescent="0.25">
      <c r="A146" s="296" t="s">
        <v>239</v>
      </c>
      <c r="B146" s="297"/>
      <c r="C146" s="297"/>
      <c r="D146" s="297"/>
      <c r="E146" s="297"/>
      <c r="F146" s="297"/>
      <c r="G146" s="297"/>
      <c r="H146" s="297"/>
      <c r="I146" s="297"/>
      <c r="J146" s="298"/>
    </row>
    <row r="147" spans="1:10" x14ac:dyDescent="0.25">
      <c r="A147" s="299"/>
      <c r="B147" s="300"/>
      <c r="C147" s="300"/>
      <c r="D147" s="300"/>
      <c r="E147" s="300"/>
      <c r="F147" s="300"/>
      <c r="G147" s="300"/>
      <c r="H147" s="300"/>
      <c r="I147" s="300"/>
      <c r="J147" s="301"/>
    </row>
    <row r="148" spans="1:10" x14ac:dyDescent="0.25">
      <c r="A148" s="299"/>
      <c r="B148" s="300"/>
      <c r="C148" s="300"/>
      <c r="D148" s="300"/>
      <c r="E148" s="300"/>
      <c r="F148" s="300"/>
      <c r="G148" s="300"/>
      <c r="H148" s="300"/>
      <c r="I148" s="300"/>
      <c r="J148" s="301"/>
    </row>
    <row r="149" spans="1:10" x14ac:dyDescent="0.25">
      <c r="A149" s="299"/>
      <c r="B149" s="300"/>
      <c r="C149" s="300"/>
      <c r="D149" s="300"/>
      <c r="E149" s="300"/>
      <c r="F149" s="300"/>
      <c r="G149" s="300"/>
      <c r="H149" s="300"/>
      <c r="I149" s="300"/>
      <c r="J149" s="301"/>
    </row>
    <row r="150" spans="1:10" ht="15.75" thickBot="1" x14ac:dyDescent="0.3">
      <c r="A150" s="302"/>
      <c r="B150" s="303"/>
      <c r="C150" s="303"/>
      <c r="D150" s="303"/>
      <c r="E150" s="303"/>
      <c r="F150" s="303"/>
      <c r="G150" s="303"/>
      <c r="H150" s="303"/>
      <c r="I150" s="303"/>
      <c r="J150" s="304"/>
    </row>
    <row r="151" spans="1:10" x14ac:dyDescent="0.25">
      <c r="A151" s="305"/>
      <c r="B151" s="305"/>
      <c r="C151" s="305"/>
      <c r="D151" s="305"/>
      <c r="E151" s="305"/>
      <c r="F151" s="305"/>
      <c r="G151" s="305"/>
      <c r="H151" s="305"/>
      <c r="I151" s="305"/>
      <c r="J151" s="305"/>
    </row>
    <row r="152" spans="1:10" ht="16.5" thickBot="1" x14ac:dyDescent="0.3">
      <c r="A152" s="295" t="s">
        <v>27</v>
      </c>
      <c r="B152" s="295"/>
      <c r="C152" s="295"/>
      <c r="D152" s="295"/>
      <c r="E152" s="295"/>
      <c r="F152" s="295"/>
      <c r="G152" s="295"/>
      <c r="H152" s="295"/>
      <c r="I152" s="295"/>
      <c r="J152" s="295"/>
    </row>
    <row r="153" spans="1:10" ht="15.75" thickBot="1" x14ac:dyDescent="0.3">
      <c r="A153" s="306" t="s">
        <v>253</v>
      </c>
      <c r="B153" s="307"/>
      <c r="C153" s="307"/>
      <c r="D153" s="307"/>
      <c r="E153" s="307"/>
      <c r="F153" s="307"/>
      <c r="G153" s="307"/>
      <c r="H153" s="307"/>
      <c r="I153" s="307"/>
      <c r="J153" s="308"/>
    </row>
    <row r="154" spans="1:10" x14ac:dyDescent="0.25">
      <c r="A154" s="305"/>
      <c r="B154" s="305"/>
      <c r="C154" s="305"/>
      <c r="D154" s="305"/>
      <c r="E154" s="305"/>
      <c r="F154" s="305"/>
      <c r="G154" s="305"/>
      <c r="H154" s="305"/>
      <c r="I154" s="305"/>
      <c r="J154" s="305"/>
    </row>
    <row r="155" spans="1:10" ht="45.6" customHeight="1" thickBot="1" x14ac:dyDescent="0.3">
      <c r="A155" s="309" t="s">
        <v>185</v>
      </c>
      <c r="B155" s="309"/>
      <c r="C155" s="309"/>
      <c r="D155" s="309"/>
      <c r="E155" s="309"/>
      <c r="F155" s="309"/>
      <c r="G155" s="309"/>
      <c r="H155" s="309"/>
      <c r="I155" s="309"/>
      <c r="J155" s="309"/>
    </row>
    <row r="156" spans="1:10" x14ac:dyDescent="0.25">
      <c r="A156" s="310" t="s">
        <v>276</v>
      </c>
      <c r="B156" s="311"/>
      <c r="C156" s="311"/>
      <c r="D156" s="311"/>
      <c r="E156" s="311"/>
      <c r="F156" s="311"/>
      <c r="G156" s="311"/>
      <c r="H156" s="311"/>
      <c r="I156" s="311"/>
      <c r="J156" s="312"/>
    </row>
    <row r="157" spans="1:10" x14ac:dyDescent="0.25">
      <c r="A157" s="313"/>
      <c r="B157" s="314"/>
      <c r="C157" s="314"/>
      <c r="D157" s="314"/>
      <c r="E157" s="314"/>
      <c r="F157" s="314"/>
      <c r="G157" s="314"/>
      <c r="H157" s="314"/>
      <c r="I157" s="314"/>
      <c r="J157" s="315"/>
    </row>
    <row r="158" spans="1:10" x14ac:dyDescent="0.25">
      <c r="A158" s="313"/>
      <c r="B158" s="314"/>
      <c r="C158" s="314"/>
      <c r="D158" s="314"/>
      <c r="E158" s="314"/>
      <c r="F158" s="314"/>
      <c r="G158" s="314"/>
      <c r="H158" s="314"/>
      <c r="I158" s="314"/>
      <c r="J158" s="315"/>
    </row>
    <row r="159" spans="1:10" x14ac:dyDescent="0.25">
      <c r="A159" s="313"/>
      <c r="B159" s="314"/>
      <c r="C159" s="314"/>
      <c r="D159" s="314"/>
      <c r="E159" s="314"/>
      <c r="F159" s="314"/>
      <c r="G159" s="314"/>
      <c r="H159" s="314"/>
      <c r="I159" s="314"/>
      <c r="J159" s="315"/>
    </row>
    <row r="160" spans="1:10" x14ac:dyDescent="0.25">
      <c r="A160" s="313"/>
      <c r="B160" s="314"/>
      <c r="C160" s="314"/>
      <c r="D160" s="314"/>
      <c r="E160" s="314"/>
      <c r="F160" s="314"/>
      <c r="G160" s="314"/>
      <c r="H160" s="314"/>
      <c r="I160" s="314"/>
      <c r="J160" s="315"/>
    </row>
    <row r="161" spans="1:10" x14ac:dyDescent="0.25">
      <c r="A161" s="313"/>
      <c r="B161" s="314"/>
      <c r="C161" s="314"/>
      <c r="D161" s="314"/>
      <c r="E161" s="314"/>
      <c r="F161" s="314"/>
      <c r="G161" s="314"/>
      <c r="H161" s="314"/>
      <c r="I161" s="314"/>
      <c r="J161" s="315"/>
    </row>
    <row r="162" spans="1:10" x14ac:dyDescent="0.25">
      <c r="A162" s="313"/>
      <c r="B162" s="314"/>
      <c r="C162" s="314"/>
      <c r="D162" s="314"/>
      <c r="E162" s="314"/>
      <c r="F162" s="314"/>
      <c r="G162" s="314"/>
      <c r="H162" s="314"/>
      <c r="I162" s="314"/>
      <c r="J162" s="315"/>
    </row>
    <row r="163" spans="1:10" x14ac:dyDescent="0.25">
      <c r="A163" s="313"/>
      <c r="B163" s="314"/>
      <c r="C163" s="314"/>
      <c r="D163" s="314"/>
      <c r="E163" s="314"/>
      <c r="F163" s="314"/>
      <c r="G163" s="314"/>
      <c r="H163" s="314"/>
      <c r="I163" s="314"/>
      <c r="J163" s="315"/>
    </row>
    <row r="164" spans="1:10" x14ac:dyDescent="0.25">
      <c r="A164" s="313"/>
      <c r="B164" s="314"/>
      <c r="C164" s="314"/>
      <c r="D164" s="314"/>
      <c r="E164" s="314"/>
      <c r="F164" s="314"/>
      <c r="G164" s="314"/>
      <c r="H164" s="314"/>
      <c r="I164" s="314"/>
      <c r="J164" s="315"/>
    </row>
    <row r="165" spans="1:10" x14ac:dyDescent="0.25">
      <c r="A165" s="313"/>
      <c r="B165" s="314"/>
      <c r="C165" s="314"/>
      <c r="D165" s="314"/>
      <c r="E165" s="314"/>
      <c r="F165" s="314"/>
      <c r="G165" s="314"/>
      <c r="H165" s="314"/>
      <c r="I165" s="314"/>
      <c r="J165" s="315"/>
    </row>
    <row r="166" spans="1:10" x14ac:dyDescent="0.25">
      <c r="A166" s="313"/>
      <c r="B166" s="314"/>
      <c r="C166" s="314"/>
      <c r="D166" s="314"/>
      <c r="E166" s="314"/>
      <c r="F166" s="314"/>
      <c r="G166" s="314"/>
      <c r="H166" s="314"/>
      <c r="I166" s="314"/>
      <c r="J166" s="315"/>
    </row>
    <row r="167" spans="1:10" ht="15.75" thickBot="1" x14ac:dyDescent="0.3">
      <c r="A167" s="316"/>
      <c r="B167" s="309"/>
      <c r="C167" s="309"/>
      <c r="D167" s="309"/>
      <c r="E167" s="309"/>
      <c r="F167" s="309"/>
      <c r="G167" s="309"/>
      <c r="H167" s="309"/>
      <c r="I167" s="309"/>
      <c r="J167" s="317"/>
    </row>
    <row r="168" spans="1:10" ht="15.75" thickBot="1" x14ac:dyDescent="0.3">
      <c r="A168" s="318"/>
      <c r="B168" s="319"/>
      <c r="C168" s="319"/>
      <c r="D168" s="319"/>
      <c r="E168" s="319"/>
      <c r="F168" s="319"/>
      <c r="G168" s="319"/>
      <c r="H168" s="319"/>
      <c r="I168" s="319"/>
      <c r="J168" s="320"/>
    </row>
    <row r="169" spans="1:10" ht="18.75" x14ac:dyDescent="0.3">
      <c r="A169" s="330" t="s">
        <v>188</v>
      </c>
      <c r="B169" s="330"/>
      <c r="C169" s="330"/>
      <c r="D169" s="330"/>
      <c r="E169" s="330"/>
      <c r="F169" s="330"/>
      <c r="G169" s="330"/>
      <c r="H169" s="330"/>
      <c r="I169" s="330"/>
      <c r="J169" s="330"/>
    </row>
    <row r="170" spans="1:10" ht="15.75" thickBot="1" x14ac:dyDescent="0.3">
      <c r="A170" s="331"/>
      <c r="B170" s="331"/>
      <c r="C170" s="331"/>
      <c r="D170" s="331"/>
      <c r="E170" s="331"/>
      <c r="F170" s="331"/>
      <c r="G170" s="331"/>
      <c r="H170" s="331"/>
      <c r="I170" s="331"/>
      <c r="J170" s="331"/>
    </row>
    <row r="171" spans="1:10" ht="16.5" thickBot="1" x14ac:dyDescent="0.3">
      <c r="A171" s="321" t="s">
        <v>183</v>
      </c>
      <c r="B171" s="321"/>
      <c r="C171" s="322"/>
      <c r="D171" s="323"/>
      <c r="E171" s="323"/>
      <c r="F171" s="323"/>
      <c r="G171" s="323"/>
      <c r="H171" s="323"/>
      <c r="I171" s="323"/>
      <c r="J171" s="324"/>
    </row>
    <row r="172" spans="1:10" ht="15.75" thickBot="1" x14ac:dyDescent="0.3">
      <c r="A172" s="325"/>
      <c r="B172" s="325"/>
      <c r="C172" s="325"/>
      <c r="D172" s="325"/>
      <c r="E172" s="325"/>
      <c r="F172" s="325"/>
      <c r="G172" s="325"/>
      <c r="H172" s="325"/>
      <c r="I172" s="325"/>
      <c r="J172" s="325"/>
    </row>
    <row r="173" spans="1:10" ht="15.75" thickBot="1" x14ac:dyDescent="0.3">
      <c r="A173" s="326" t="s">
        <v>68</v>
      </c>
      <c r="B173" s="326"/>
      <c r="C173" s="327"/>
      <c r="D173" s="185"/>
      <c r="F173" s="328" t="s">
        <v>69</v>
      </c>
      <c r="G173" s="328"/>
      <c r="H173" s="329"/>
      <c r="I173" s="185"/>
    </row>
    <row r="174" spans="1:10" x14ac:dyDescent="0.25">
      <c r="A174" s="325"/>
      <c r="B174" s="325"/>
      <c r="C174" s="325"/>
      <c r="D174" s="325"/>
      <c r="E174" s="325"/>
      <c r="F174" s="325"/>
      <c r="G174" s="325"/>
      <c r="H174" s="325"/>
      <c r="I174" s="325"/>
      <c r="J174" s="325"/>
    </row>
    <row r="175" spans="1:10" ht="16.5" thickBot="1" x14ac:dyDescent="0.3">
      <c r="A175" s="295" t="s">
        <v>184</v>
      </c>
      <c r="B175" s="295"/>
      <c r="C175" s="295"/>
      <c r="D175" s="295"/>
      <c r="E175" s="295"/>
      <c r="F175" s="295"/>
      <c r="G175" s="295"/>
      <c r="H175" s="295"/>
      <c r="I175" s="295"/>
      <c r="J175" s="295"/>
    </row>
    <row r="176" spans="1:10" x14ac:dyDescent="0.25">
      <c r="A176" s="296"/>
      <c r="B176" s="297"/>
      <c r="C176" s="297"/>
      <c r="D176" s="297"/>
      <c r="E176" s="297"/>
      <c r="F176" s="297"/>
      <c r="G176" s="297"/>
      <c r="H176" s="297"/>
      <c r="I176" s="297"/>
      <c r="J176" s="298"/>
    </row>
    <row r="177" spans="1:10" x14ac:dyDescent="0.25">
      <c r="A177" s="299"/>
      <c r="B177" s="300"/>
      <c r="C177" s="300"/>
      <c r="D177" s="300"/>
      <c r="E177" s="300"/>
      <c r="F177" s="300"/>
      <c r="G177" s="300"/>
      <c r="H177" s="300"/>
      <c r="I177" s="300"/>
      <c r="J177" s="301"/>
    </row>
    <row r="178" spans="1:10" x14ac:dyDescent="0.25">
      <c r="A178" s="299"/>
      <c r="B178" s="300"/>
      <c r="C178" s="300"/>
      <c r="D178" s="300"/>
      <c r="E178" s="300"/>
      <c r="F178" s="300"/>
      <c r="G178" s="300"/>
      <c r="H178" s="300"/>
      <c r="I178" s="300"/>
      <c r="J178" s="301"/>
    </row>
    <row r="179" spans="1:10" x14ac:dyDescent="0.25">
      <c r="A179" s="299"/>
      <c r="B179" s="300"/>
      <c r="C179" s="300"/>
      <c r="D179" s="300"/>
      <c r="E179" s="300"/>
      <c r="F179" s="300"/>
      <c r="G179" s="300"/>
      <c r="H179" s="300"/>
      <c r="I179" s="300"/>
      <c r="J179" s="301"/>
    </row>
    <row r="180" spans="1:10" x14ac:dyDescent="0.25">
      <c r="A180" s="299"/>
      <c r="B180" s="300"/>
      <c r="C180" s="300"/>
      <c r="D180" s="300"/>
      <c r="E180" s="300"/>
      <c r="F180" s="300"/>
      <c r="G180" s="300"/>
      <c r="H180" s="300"/>
      <c r="I180" s="300"/>
      <c r="J180" s="301"/>
    </row>
    <row r="181" spans="1:10" x14ac:dyDescent="0.25">
      <c r="A181" s="299"/>
      <c r="B181" s="300"/>
      <c r="C181" s="300"/>
      <c r="D181" s="300"/>
      <c r="E181" s="300"/>
      <c r="F181" s="300"/>
      <c r="G181" s="300"/>
      <c r="H181" s="300"/>
      <c r="I181" s="300"/>
      <c r="J181" s="301"/>
    </row>
    <row r="182" spans="1:10" x14ac:dyDescent="0.25">
      <c r="A182" s="299"/>
      <c r="B182" s="300"/>
      <c r="C182" s="300"/>
      <c r="D182" s="300"/>
      <c r="E182" s="300"/>
      <c r="F182" s="300"/>
      <c r="G182" s="300"/>
      <c r="H182" s="300"/>
      <c r="I182" s="300"/>
      <c r="J182" s="301"/>
    </row>
    <row r="183" spans="1:10" x14ac:dyDescent="0.25">
      <c r="A183" s="299"/>
      <c r="B183" s="300"/>
      <c r="C183" s="300"/>
      <c r="D183" s="300"/>
      <c r="E183" s="300"/>
      <c r="F183" s="300"/>
      <c r="G183" s="300"/>
      <c r="H183" s="300"/>
      <c r="I183" s="300"/>
      <c r="J183" s="301"/>
    </row>
    <row r="184" spans="1:10" x14ac:dyDescent="0.25">
      <c r="A184" s="299"/>
      <c r="B184" s="300"/>
      <c r="C184" s="300"/>
      <c r="D184" s="300"/>
      <c r="E184" s="300"/>
      <c r="F184" s="300"/>
      <c r="G184" s="300"/>
      <c r="H184" s="300"/>
      <c r="I184" s="300"/>
      <c r="J184" s="301"/>
    </row>
    <row r="185" spans="1:10" ht="15.75" thickBot="1" x14ac:dyDescent="0.3">
      <c r="A185" s="302"/>
      <c r="B185" s="303"/>
      <c r="C185" s="303"/>
      <c r="D185" s="303"/>
      <c r="E185" s="303"/>
      <c r="F185" s="303"/>
      <c r="G185" s="303"/>
      <c r="H185" s="303"/>
      <c r="I185" s="303"/>
      <c r="J185" s="304"/>
    </row>
    <row r="186" spans="1:10" x14ac:dyDescent="0.25">
      <c r="A186" s="305"/>
      <c r="B186" s="305"/>
      <c r="C186" s="305"/>
      <c r="D186" s="305"/>
      <c r="E186" s="305"/>
      <c r="F186" s="305"/>
      <c r="G186" s="305"/>
      <c r="H186" s="305"/>
      <c r="I186" s="305"/>
      <c r="J186" s="305"/>
    </row>
    <row r="187" spans="1:10" ht="16.5" thickBot="1" x14ac:dyDescent="0.3">
      <c r="A187" s="295" t="s">
        <v>29</v>
      </c>
      <c r="B187" s="295"/>
      <c r="C187" s="295"/>
      <c r="D187" s="295"/>
      <c r="E187" s="295"/>
      <c r="F187" s="295"/>
      <c r="G187" s="295"/>
      <c r="H187" s="295"/>
      <c r="I187" s="295"/>
      <c r="J187" s="295"/>
    </row>
    <row r="188" spans="1:10" x14ac:dyDescent="0.25">
      <c r="A188" s="296"/>
      <c r="B188" s="297"/>
      <c r="C188" s="297"/>
      <c r="D188" s="297"/>
      <c r="E188" s="297"/>
      <c r="F188" s="297"/>
      <c r="G188" s="297"/>
      <c r="H188" s="297"/>
      <c r="I188" s="297"/>
      <c r="J188" s="298"/>
    </row>
    <row r="189" spans="1:10" x14ac:dyDescent="0.25">
      <c r="A189" s="299"/>
      <c r="B189" s="300"/>
      <c r="C189" s="300"/>
      <c r="D189" s="300"/>
      <c r="E189" s="300"/>
      <c r="F189" s="300"/>
      <c r="G189" s="300"/>
      <c r="H189" s="300"/>
      <c r="I189" s="300"/>
      <c r="J189" s="301"/>
    </row>
    <row r="190" spans="1:10" x14ac:dyDescent="0.25">
      <c r="A190" s="299"/>
      <c r="B190" s="300"/>
      <c r="C190" s="300"/>
      <c r="D190" s="300"/>
      <c r="E190" s="300"/>
      <c r="F190" s="300"/>
      <c r="G190" s="300"/>
      <c r="H190" s="300"/>
      <c r="I190" s="300"/>
      <c r="J190" s="301"/>
    </row>
    <row r="191" spans="1:10" x14ac:dyDescent="0.25">
      <c r="A191" s="299"/>
      <c r="B191" s="300"/>
      <c r="C191" s="300"/>
      <c r="D191" s="300"/>
      <c r="E191" s="300"/>
      <c r="F191" s="300"/>
      <c r="G191" s="300"/>
      <c r="H191" s="300"/>
      <c r="I191" s="300"/>
      <c r="J191" s="301"/>
    </row>
    <row r="192" spans="1:10" ht="15.75" thickBot="1" x14ac:dyDescent="0.3">
      <c r="A192" s="302"/>
      <c r="B192" s="303"/>
      <c r="C192" s="303"/>
      <c r="D192" s="303"/>
      <c r="E192" s="303"/>
      <c r="F192" s="303"/>
      <c r="G192" s="303"/>
      <c r="H192" s="303"/>
      <c r="I192" s="303"/>
      <c r="J192" s="304"/>
    </row>
    <row r="193" spans="1:10" x14ac:dyDescent="0.25">
      <c r="A193" s="305"/>
      <c r="B193" s="305"/>
      <c r="C193" s="305"/>
      <c r="D193" s="305"/>
      <c r="E193" s="305"/>
      <c r="F193" s="305"/>
      <c r="G193" s="305"/>
      <c r="H193" s="305"/>
      <c r="I193" s="305"/>
      <c r="J193" s="305"/>
    </row>
    <row r="194" spans="1:10" ht="16.5" thickBot="1" x14ac:dyDescent="0.3">
      <c r="A194" s="295" t="s">
        <v>27</v>
      </c>
      <c r="B194" s="295"/>
      <c r="C194" s="295"/>
      <c r="D194" s="295"/>
      <c r="E194" s="295"/>
      <c r="F194" s="295"/>
      <c r="G194" s="295"/>
      <c r="H194" s="295"/>
      <c r="I194" s="295"/>
      <c r="J194" s="295"/>
    </row>
    <row r="195" spans="1:10" ht="15.75" thickBot="1" x14ac:dyDescent="0.3">
      <c r="A195" s="306"/>
      <c r="B195" s="307"/>
      <c r="C195" s="307"/>
      <c r="D195" s="307"/>
      <c r="E195" s="307"/>
      <c r="F195" s="307"/>
      <c r="G195" s="307"/>
      <c r="H195" s="307"/>
      <c r="I195" s="307"/>
      <c r="J195" s="308"/>
    </row>
    <row r="196" spans="1:10" x14ac:dyDescent="0.25">
      <c r="A196" s="305"/>
      <c r="B196" s="305"/>
      <c r="C196" s="305"/>
      <c r="D196" s="305"/>
      <c r="E196" s="305"/>
      <c r="F196" s="305"/>
      <c r="G196" s="305"/>
      <c r="H196" s="305"/>
      <c r="I196" s="305"/>
      <c r="J196" s="305"/>
    </row>
    <row r="197" spans="1:10" ht="45.95" customHeight="1" thickBot="1" x14ac:dyDescent="0.3">
      <c r="A197" s="309" t="s">
        <v>185</v>
      </c>
      <c r="B197" s="309"/>
      <c r="C197" s="309"/>
      <c r="D197" s="309"/>
      <c r="E197" s="309"/>
      <c r="F197" s="309"/>
      <c r="G197" s="309"/>
      <c r="H197" s="309"/>
      <c r="I197" s="309"/>
      <c r="J197" s="309"/>
    </row>
    <row r="198" spans="1:10" x14ac:dyDescent="0.25">
      <c r="A198" s="310"/>
      <c r="B198" s="311"/>
      <c r="C198" s="311"/>
      <c r="D198" s="311"/>
      <c r="E198" s="311"/>
      <c r="F198" s="311"/>
      <c r="G198" s="311"/>
      <c r="H198" s="311"/>
      <c r="I198" s="311"/>
      <c r="J198" s="312"/>
    </row>
    <row r="199" spans="1:10" x14ac:dyDescent="0.25">
      <c r="A199" s="313"/>
      <c r="B199" s="314"/>
      <c r="C199" s="314"/>
      <c r="D199" s="314"/>
      <c r="E199" s="314"/>
      <c r="F199" s="314"/>
      <c r="G199" s="314"/>
      <c r="H199" s="314"/>
      <c r="I199" s="314"/>
      <c r="J199" s="315"/>
    </row>
    <row r="200" spans="1:10" x14ac:dyDescent="0.25">
      <c r="A200" s="313"/>
      <c r="B200" s="314"/>
      <c r="C200" s="314"/>
      <c r="D200" s="314"/>
      <c r="E200" s="314"/>
      <c r="F200" s="314"/>
      <c r="G200" s="314"/>
      <c r="H200" s="314"/>
      <c r="I200" s="314"/>
      <c r="J200" s="315"/>
    </row>
    <row r="201" spans="1:10" x14ac:dyDescent="0.25">
      <c r="A201" s="313"/>
      <c r="B201" s="314"/>
      <c r="C201" s="314"/>
      <c r="D201" s="314"/>
      <c r="E201" s="314"/>
      <c r="F201" s="314"/>
      <c r="G201" s="314"/>
      <c r="H201" s="314"/>
      <c r="I201" s="314"/>
      <c r="J201" s="315"/>
    </row>
    <row r="202" spans="1:10" x14ac:dyDescent="0.25">
      <c r="A202" s="313"/>
      <c r="B202" s="314"/>
      <c r="C202" s="314"/>
      <c r="D202" s="314"/>
      <c r="E202" s="314"/>
      <c r="F202" s="314"/>
      <c r="G202" s="314"/>
      <c r="H202" s="314"/>
      <c r="I202" s="314"/>
      <c r="J202" s="315"/>
    </row>
    <row r="203" spans="1:10" x14ac:dyDescent="0.25">
      <c r="A203" s="313"/>
      <c r="B203" s="314"/>
      <c r="C203" s="314"/>
      <c r="D203" s="314"/>
      <c r="E203" s="314"/>
      <c r="F203" s="314"/>
      <c r="G203" s="314"/>
      <c r="H203" s="314"/>
      <c r="I203" s="314"/>
      <c r="J203" s="315"/>
    </row>
    <row r="204" spans="1:10" x14ac:dyDescent="0.25">
      <c r="A204" s="313"/>
      <c r="B204" s="314"/>
      <c r="C204" s="314"/>
      <c r="D204" s="314"/>
      <c r="E204" s="314"/>
      <c r="F204" s="314"/>
      <c r="G204" s="314"/>
      <c r="H204" s="314"/>
      <c r="I204" s="314"/>
      <c r="J204" s="315"/>
    </row>
    <row r="205" spans="1:10" x14ac:dyDescent="0.25">
      <c r="A205" s="313"/>
      <c r="B205" s="314"/>
      <c r="C205" s="314"/>
      <c r="D205" s="314"/>
      <c r="E205" s="314"/>
      <c r="F205" s="314"/>
      <c r="G205" s="314"/>
      <c r="H205" s="314"/>
      <c r="I205" s="314"/>
      <c r="J205" s="315"/>
    </row>
    <row r="206" spans="1:10" x14ac:dyDescent="0.25">
      <c r="A206" s="313"/>
      <c r="B206" s="314"/>
      <c r="C206" s="314"/>
      <c r="D206" s="314"/>
      <c r="E206" s="314"/>
      <c r="F206" s="314"/>
      <c r="G206" s="314"/>
      <c r="H206" s="314"/>
      <c r="I206" s="314"/>
      <c r="J206" s="315"/>
    </row>
    <row r="207" spans="1:10" x14ac:dyDescent="0.25">
      <c r="A207" s="313"/>
      <c r="B207" s="314"/>
      <c r="C207" s="314"/>
      <c r="D207" s="314"/>
      <c r="E207" s="314"/>
      <c r="F207" s="314"/>
      <c r="G207" s="314"/>
      <c r="H207" s="314"/>
      <c r="I207" s="314"/>
      <c r="J207" s="315"/>
    </row>
    <row r="208" spans="1:10" x14ac:dyDescent="0.25">
      <c r="A208" s="313"/>
      <c r="B208" s="314"/>
      <c r="C208" s="314"/>
      <c r="D208" s="314"/>
      <c r="E208" s="314"/>
      <c r="F208" s="314"/>
      <c r="G208" s="314"/>
      <c r="H208" s="314"/>
      <c r="I208" s="314"/>
      <c r="J208" s="315"/>
    </row>
    <row r="209" spans="1:10" ht="15.75" thickBot="1" x14ac:dyDescent="0.3">
      <c r="A209" s="316"/>
      <c r="B209" s="309"/>
      <c r="C209" s="309"/>
      <c r="D209" s="309"/>
      <c r="E209" s="309"/>
      <c r="F209" s="309"/>
      <c r="G209" s="309"/>
      <c r="H209" s="309"/>
      <c r="I209" s="309"/>
      <c r="J209" s="317"/>
    </row>
    <row r="210" spans="1:10" ht="15.75" thickBot="1" x14ac:dyDescent="0.3">
      <c r="A210" s="318"/>
      <c r="B210" s="319"/>
      <c r="C210" s="319"/>
      <c r="D210" s="319"/>
      <c r="E210" s="319"/>
      <c r="F210" s="319"/>
      <c r="G210" s="319"/>
      <c r="H210" s="319"/>
      <c r="I210" s="319"/>
      <c r="J210" s="320"/>
    </row>
    <row r="211" spans="1:10" ht="18.75" x14ac:dyDescent="0.3">
      <c r="A211" s="330" t="s">
        <v>187</v>
      </c>
      <c r="B211" s="330"/>
      <c r="C211" s="330"/>
      <c r="D211" s="330"/>
      <c r="E211" s="330"/>
      <c r="F211" s="330"/>
      <c r="G211" s="330"/>
      <c r="H211" s="330"/>
      <c r="I211" s="330"/>
      <c r="J211" s="330"/>
    </row>
    <row r="212" spans="1:10" ht="15.75" thickBot="1" x14ac:dyDescent="0.3">
      <c r="A212" s="331"/>
      <c r="B212" s="331"/>
      <c r="C212" s="331"/>
      <c r="D212" s="331"/>
      <c r="E212" s="331"/>
      <c r="F212" s="331"/>
      <c r="G212" s="331"/>
      <c r="H212" s="331"/>
      <c r="I212" s="331"/>
      <c r="J212" s="331"/>
    </row>
    <row r="213" spans="1:10" ht="16.5" thickBot="1" x14ac:dyDescent="0.3">
      <c r="A213" s="321" t="s">
        <v>183</v>
      </c>
      <c r="B213" s="321"/>
      <c r="C213" s="322" t="s">
        <v>254</v>
      </c>
      <c r="D213" s="323"/>
      <c r="E213" s="323"/>
      <c r="F213" s="323"/>
      <c r="G213" s="323"/>
      <c r="H213" s="323"/>
      <c r="I213" s="323"/>
      <c r="J213" s="324"/>
    </row>
    <row r="214" spans="1:10" ht="15.75" thickBot="1" x14ac:dyDescent="0.3">
      <c r="A214" s="325"/>
      <c r="B214" s="325"/>
      <c r="C214" s="325"/>
      <c r="D214" s="325"/>
      <c r="E214" s="325"/>
      <c r="F214" s="325"/>
      <c r="G214" s="325"/>
      <c r="H214" s="325"/>
      <c r="I214" s="325"/>
      <c r="J214" s="325"/>
    </row>
    <row r="215" spans="1:10" ht="15.75" thickBot="1" x14ac:dyDescent="0.3">
      <c r="A215" s="326" t="s">
        <v>68</v>
      </c>
      <c r="B215" s="326"/>
      <c r="C215" s="327"/>
      <c r="D215" s="185" t="s">
        <v>46</v>
      </c>
      <c r="F215" s="328" t="s">
        <v>69</v>
      </c>
      <c r="G215" s="328"/>
      <c r="H215" s="329"/>
      <c r="I215" s="185" t="s">
        <v>47</v>
      </c>
    </row>
    <row r="216" spans="1:10" x14ac:dyDescent="0.25">
      <c r="A216" s="325"/>
      <c r="B216" s="325"/>
      <c r="C216" s="325"/>
      <c r="D216" s="325"/>
      <c r="E216" s="325"/>
      <c r="F216" s="325"/>
      <c r="G216" s="325"/>
      <c r="H216" s="325"/>
      <c r="I216" s="325"/>
      <c r="J216" s="325"/>
    </row>
    <row r="217" spans="1:10" ht="16.5" thickBot="1" x14ac:dyDescent="0.3">
      <c r="A217" s="295" t="s">
        <v>184</v>
      </c>
      <c r="B217" s="295"/>
      <c r="C217" s="295"/>
      <c r="D217" s="295"/>
      <c r="E217" s="295"/>
      <c r="F217" s="295"/>
      <c r="G217" s="295"/>
      <c r="H217" s="295"/>
      <c r="I217" s="295"/>
      <c r="J217" s="295"/>
    </row>
    <row r="218" spans="1:10" x14ac:dyDescent="0.25">
      <c r="A218" s="296" t="s">
        <v>277</v>
      </c>
      <c r="B218" s="297"/>
      <c r="C218" s="297"/>
      <c r="D218" s="297"/>
      <c r="E218" s="297"/>
      <c r="F218" s="297"/>
      <c r="G218" s="297"/>
      <c r="H218" s="297"/>
      <c r="I218" s="297"/>
      <c r="J218" s="298"/>
    </row>
    <row r="219" spans="1:10" x14ac:dyDescent="0.25">
      <c r="A219" s="299"/>
      <c r="B219" s="300"/>
      <c r="C219" s="300"/>
      <c r="D219" s="300"/>
      <c r="E219" s="300"/>
      <c r="F219" s="300"/>
      <c r="G219" s="300"/>
      <c r="H219" s="300"/>
      <c r="I219" s="300"/>
      <c r="J219" s="301"/>
    </row>
    <row r="220" spans="1:10" x14ac:dyDescent="0.25">
      <c r="A220" s="299"/>
      <c r="B220" s="300"/>
      <c r="C220" s="300"/>
      <c r="D220" s="300"/>
      <c r="E220" s="300"/>
      <c r="F220" s="300"/>
      <c r="G220" s="300"/>
      <c r="H220" s="300"/>
      <c r="I220" s="300"/>
      <c r="J220" s="301"/>
    </row>
    <row r="221" spans="1:10" x14ac:dyDescent="0.25">
      <c r="A221" s="299"/>
      <c r="B221" s="300"/>
      <c r="C221" s="300"/>
      <c r="D221" s="300"/>
      <c r="E221" s="300"/>
      <c r="F221" s="300"/>
      <c r="G221" s="300"/>
      <c r="H221" s="300"/>
      <c r="I221" s="300"/>
      <c r="J221" s="301"/>
    </row>
    <row r="222" spans="1:10" x14ac:dyDescent="0.25">
      <c r="A222" s="299"/>
      <c r="B222" s="300"/>
      <c r="C222" s="300"/>
      <c r="D222" s="300"/>
      <c r="E222" s="300"/>
      <c r="F222" s="300"/>
      <c r="G222" s="300"/>
      <c r="H222" s="300"/>
      <c r="I222" s="300"/>
      <c r="J222" s="301"/>
    </row>
    <row r="223" spans="1:10" x14ac:dyDescent="0.25">
      <c r="A223" s="299"/>
      <c r="B223" s="300"/>
      <c r="C223" s="300"/>
      <c r="D223" s="300"/>
      <c r="E223" s="300"/>
      <c r="F223" s="300"/>
      <c r="G223" s="300"/>
      <c r="H223" s="300"/>
      <c r="I223" s="300"/>
      <c r="J223" s="301"/>
    </row>
    <row r="224" spans="1:10" x14ac:dyDescent="0.25">
      <c r="A224" s="299"/>
      <c r="B224" s="300"/>
      <c r="C224" s="300"/>
      <c r="D224" s="300"/>
      <c r="E224" s="300"/>
      <c r="F224" s="300"/>
      <c r="G224" s="300"/>
      <c r="H224" s="300"/>
      <c r="I224" s="300"/>
      <c r="J224" s="301"/>
    </row>
    <row r="225" spans="1:10" x14ac:dyDescent="0.25">
      <c r="A225" s="299"/>
      <c r="B225" s="300"/>
      <c r="C225" s="300"/>
      <c r="D225" s="300"/>
      <c r="E225" s="300"/>
      <c r="F225" s="300"/>
      <c r="G225" s="300"/>
      <c r="H225" s="300"/>
      <c r="I225" s="300"/>
      <c r="J225" s="301"/>
    </row>
    <row r="226" spans="1:10" x14ac:dyDescent="0.25">
      <c r="A226" s="299"/>
      <c r="B226" s="300"/>
      <c r="C226" s="300"/>
      <c r="D226" s="300"/>
      <c r="E226" s="300"/>
      <c r="F226" s="300"/>
      <c r="G226" s="300"/>
      <c r="H226" s="300"/>
      <c r="I226" s="300"/>
      <c r="J226" s="301"/>
    </row>
    <row r="227" spans="1:10" ht="15.75" thickBot="1" x14ac:dyDescent="0.3">
      <c r="A227" s="302"/>
      <c r="B227" s="303"/>
      <c r="C227" s="303"/>
      <c r="D227" s="303"/>
      <c r="E227" s="303"/>
      <c r="F227" s="303"/>
      <c r="G227" s="303"/>
      <c r="H227" s="303"/>
      <c r="I227" s="303"/>
      <c r="J227" s="304"/>
    </row>
    <row r="228" spans="1:10" x14ac:dyDescent="0.25">
      <c r="A228" s="305"/>
      <c r="B228" s="305"/>
      <c r="C228" s="305"/>
      <c r="D228" s="305"/>
      <c r="E228" s="305"/>
      <c r="F228" s="305"/>
      <c r="G228" s="305"/>
      <c r="H228" s="305"/>
      <c r="I228" s="305"/>
      <c r="J228" s="305"/>
    </row>
    <row r="229" spans="1:10" ht="16.5" thickBot="1" x14ac:dyDescent="0.3">
      <c r="A229" s="295" t="s">
        <v>29</v>
      </c>
      <c r="B229" s="295"/>
      <c r="C229" s="295"/>
      <c r="D229" s="295"/>
      <c r="E229" s="295"/>
      <c r="F229" s="295"/>
      <c r="G229" s="295"/>
      <c r="H229" s="295"/>
      <c r="I229" s="295"/>
      <c r="J229" s="295"/>
    </row>
    <row r="230" spans="1:10" x14ac:dyDescent="0.25">
      <c r="A230" s="296" t="s">
        <v>255</v>
      </c>
      <c r="B230" s="297"/>
      <c r="C230" s="297"/>
      <c r="D230" s="297"/>
      <c r="E230" s="297"/>
      <c r="F230" s="297"/>
      <c r="G230" s="297"/>
      <c r="H230" s="297"/>
      <c r="I230" s="297"/>
      <c r="J230" s="298"/>
    </row>
    <row r="231" spans="1:10" x14ac:dyDescent="0.25">
      <c r="A231" s="299"/>
      <c r="B231" s="300"/>
      <c r="C231" s="300"/>
      <c r="D231" s="300"/>
      <c r="E231" s="300"/>
      <c r="F231" s="300"/>
      <c r="G231" s="300"/>
      <c r="H231" s="300"/>
      <c r="I231" s="300"/>
      <c r="J231" s="301"/>
    </row>
    <row r="232" spans="1:10" x14ac:dyDescent="0.25">
      <c r="A232" s="299"/>
      <c r="B232" s="300"/>
      <c r="C232" s="300"/>
      <c r="D232" s="300"/>
      <c r="E232" s="300"/>
      <c r="F232" s="300"/>
      <c r="G232" s="300"/>
      <c r="H232" s="300"/>
      <c r="I232" s="300"/>
      <c r="J232" s="301"/>
    </row>
    <row r="233" spans="1:10" x14ac:dyDescent="0.25">
      <c r="A233" s="299"/>
      <c r="B233" s="300"/>
      <c r="C233" s="300"/>
      <c r="D233" s="300"/>
      <c r="E233" s="300"/>
      <c r="F233" s="300"/>
      <c r="G233" s="300"/>
      <c r="H233" s="300"/>
      <c r="I233" s="300"/>
      <c r="J233" s="301"/>
    </row>
    <row r="234" spans="1:10" ht="15.75" thickBot="1" x14ac:dyDescent="0.3">
      <c r="A234" s="302"/>
      <c r="B234" s="303"/>
      <c r="C234" s="303"/>
      <c r="D234" s="303"/>
      <c r="E234" s="303"/>
      <c r="F234" s="303"/>
      <c r="G234" s="303"/>
      <c r="H234" s="303"/>
      <c r="I234" s="303"/>
      <c r="J234" s="304"/>
    </row>
    <row r="235" spans="1:10" x14ac:dyDescent="0.25">
      <c r="A235" s="305"/>
      <c r="B235" s="305"/>
      <c r="C235" s="305"/>
      <c r="D235" s="305"/>
      <c r="E235" s="305"/>
      <c r="F235" s="305"/>
      <c r="G235" s="305"/>
      <c r="H235" s="305"/>
      <c r="I235" s="305"/>
      <c r="J235" s="305"/>
    </row>
    <row r="236" spans="1:10" ht="16.5" thickBot="1" x14ac:dyDescent="0.3">
      <c r="A236" s="295" t="s">
        <v>27</v>
      </c>
      <c r="B236" s="295"/>
      <c r="C236" s="295"/>
      <c r="D236" s="295"/>
      <c r="E236" s="295"/>
      <c r="F236" s="295"/>
      <c r="G236" s="295"/>
      <c r="H236" s="295"/>
      <c r="I236" s="295"/>
      <c r="J236" s="295"/>
    </row>
    <row r="237" spans="1:10" ht="15.75" thickBot="1" x14ac:dyDescent="0.3">
      <c r="A237" s="306"/>
      <c r="B237" s="307"/>
      <c r="C237" s="307"/>
      <c r="D237" s="307"/>
      <c r="E237" s="307"/>
      <c r="F237" s="307"/>
      <c r="G237" s="307"/>
      <c r="H237" s="307"/>
      <c r="I237" s="307"/>
      <c r="J237" s="308"/>
    </row>
    <row r="238" spans="1:10" x14ac:dyDescent="0.25">
      <c r="A238" s="305"/>
      <c r="B238" s="305"/>
      <c r="C238" s="305"/>
      <c r="D238" s="305"/>
      <c r="E238" s="305"/>
      <c r="F238" s="305"/>
      <c r="G238" s="305"/>
      <c r="H238" s="305"/>
      <c r="I238" s="305"/>
      <c r="J238" s="305"/>
    </row>
    <row r="239" spans="1:10" ht="48.6" customHeight="1" thickBot="1" x14ac:dyDescent="0.3">
      <c r="A239" s="309" t="s">
        <v>185</v>
      </c>
      <c r="B239" s="309"/>
      <c r="C239" s="309"/>
      <c r="D239" s="309"/>
      <c r="E239" s="309"/>
      <c r="F239" s="309"/>
      <c r="G239" s="309"/>
      <c r="H239" s="309"/>
      <c r="I239" s="309"/>
      <c r="J239" s="309"/>
    </row>
    <row r="240" spans="1:10" x14ac:dyDescent="0.25">
      <c r="A240" s="310" t="s">
        <v>278</v>
      </c>
      <c r="B240" s="311"/>
      <c r="C240" s="311"/>
      <c r="D240" s="311"/>
      <c r="E240" s="311"/>
      <c r="F240" s="311"/>
      <c r="G240" s="311"/>
      <c r="H240" s="311"/>
      <c r="I240" s="311"/>
      <c r="J240" s="312"/>
    </row>
    <row r="241" spans="1:10" x14ac:dyDescent="0.25">
      <c r="A241" s="313"/>
      <c r="B241" s="314"/>
      <c r="C241" s="314"/>
      <c r="D241" s="314"/>
      <c r="E241" s="314"/>
      <c r="F241" s="314"/>
      <c r="G241" s="314"/>
      <c r="H241" s="314"/>
      <c r="I241" s="314"/>
      <c r="J241" s="315"/>
    </row>
    <row r="242" spans="1:10" x14ac:dyDescent="0.25">
      <c r="A242" s="313"/>
      <c r="B242" s="314"/>
      <c r="C242" s="314"/>
      <c r="D242" s="314"/>
      <c r="E242" s="314"/>
      <c r="F242" s="314"/>
      <c r="G242" s="314"/>
      <c r="H242" s="314"/>
      <c r="I242" s="314"/>
      <c r="J242" s="315"/>
    </row>
    <row r="243" spans="1:10" x14ac:dyDescent="0.25">
      <c r="A243" s="313"/>
      <c r="B243" s="314"/>
      <c r="C243" s="314"/>
      <c r="D243" s="314"/>
      <c r="E243" s="314"/>
      <c r="F243" s="314"/>
      <c r="G243" s="314"/>
      <c r="H243" s="314"/>
      <c r="I243" s="314"/>
      <c r="J243" s="315"/>
    </row>
    <row r="244" spans="1:10" x14ac:dyDescent="0.25">
      <c r="A244" s="313"/>
      <c r="B244" s="314"/>
      <c r="C244" s="314"/>
      <c r="D244" s="314"/>
      <c r="E244" s="314"/>
      <c r="F244" s="314"/>
      <c r="G244" s="314"/>
      <c r="H244" s="314"/>
      <c r="I244" s="314"/>
      <c r="J244" s="315"/>
    </row>
    <row r="245" spans="1:10" x14ac:dyDescent="0.25">
      <c r="A245" s="313"/>
      <c r="B245" s="314"/>
      <c r="C245" s="314"/>
      <c r="D245" s="314"/>
      <c r="E245" s="314"/>
      <c r="F245" s="314"/>
      <c r="G245" s="314"/>
      <c r="H245" s="314"/>
      <c r="I245" s="314"/>
      <c r="J245" s="315"/>
    </row>
    <row r="246" spans="1:10" x14ac:dyDescent="0.25">
      <c r="A246" s="313"/>
      <c r="B246" s="314"/>
      <c r="C246" s="314"/>
      <c r="D246" s="314"/>
      <c r="E246" s="314"/>
      <c r="F246" s="314"/>
      <c r="G246" s="314"/>
      <c r="H246" s="314"/>
      <c r="I246" s="314"/>
      <c r="J246" s="315"/>
    </row>
    <row r="247" spans="1:10" x14ac:dyDescent="0.25">
      <c r="A247" s="313"/>
      <c r="B247" s="314"/>
      <c r="C247" s="314"/>
      <c r="D247" s="314"/>
      <c r="E247" s="314"/>
      <c r="F247" s="314"/>
      <c r="G247" s="314"/>
      <c r="H247" s="314"/>
      <c r="I247" s="314"/>
      <c r="J247" s="315"/>
    </row>
    <row r="248" spans="1:10" x14ac:dyDescent="0.25">
      <c r="A248" s="313"/>
      <c r="B248" s="314"/>
      <c r="C248" s="314"/>
      <c r="D248" s="314"/>
      <c r="E248" s="314"/>
      <c r="F248" s="314"/>
      <c r="G248" s="314"/>
      <c r="H248" s="314"/>
      <c r="I248" s="314"/>
      <c r="J248" s="315"/>
    </row>
    <row r="249" spans="1:10" x14ac:dyDescent="0.25">
      <c r="A249" s="313"/>
      <c r="B249" s="314"/>
      <c r="C249" s="314"/>
      <c r="D249" s="314"/>
      <c r="E249" s="314"/>
      <c r="F249" s="314"/>
      <c r="G249" s="314"/>
      <c r="H249" s="314"/>
      <c r="I249" s="314"/>
      <c r="J249" s="315"/>
    </row>
    <row r="250" spans="1:10" x14ac:dyDescent="0.25">
      <c r="A250" s="313"/>
      <c r="B250" s="314"/>
      <c r="C250" s="314"/>
      <c r="D250" s="314"/>
      <c r="E250" s="314"/>
      <c r="F250" s="314"/>
      <c r="G250" s="314"/>
      <c r="H250" s="314"/>
      <c r="I250" s="314"/>
      <c r="J250" s="315"/>
    </row>
    <row r="251" spans="1:10" ht="15.75" thickBot="1" x14ac:dyDescent="0.3">
      <c r="A251" s="316"/>
      <c r="B251" s="309"/>
      <c r="C251" s="309"/>
      <c r="D251" s="309"/>
      <c r="E251" s="309"/>
      <c r="F251" s="309"/>
      <c r="G251" s="309"/>
      <c r="H251" s="309"/>
      <c r="I251" s="309"/>
      <c r="J251" s="317"/>
    </row>
    <row r="252" spans="1:10" ht="15.75" thickBot="1" x14ac:dyDescent="0.3">
      <c r="A252" s="318"/>
      <c r="B252" s="319"/>
      <c r="C252" s="319"/>
      <c r="D252" s="319"/>
      <c r="E252" s="319"/>
      <c r="F252" s="319"/>
      <c r="G252" s="319"/>
      <c r="H252" s="319"/>
      <c r="I252" s="319"/>
      <c r="J252" s="320"/>
    </row>
    <row r="253" spans="1:10" ht="18.75" x14ac:dyDescent="0.3">
      <c r="A253" s="330" t="s">
        <v>191</v>
      </c>
      <c r="B253" s="330"/>
      <c r="C253" s="330"/>
      <c r="D253" s="330"/>
      <c r="E253" s="330"/>
      <c r="F253" s="330"/>
      <c r="G253" s="330"/>
      <c r="H253" s="330"/>
      <c r="I253" s="330"/>
      <c r="J253" s="330"/>
    </row>
    <row r="254" spans="1:10" ht="15.75" thickBot="1" x14ac:dyDescent="0.3">
      <c r="A254" s="331"/>
      <c r="B254" s="331"/>
      <c r="C254" s="331"/>
      <c r="D254" s="331"/>
      <c r="E254" s="331"/>
      <c r="F254" s="331"/>
      <c r="G254" s="331"/>
      <c r="H254" s="331"/>
      <c r="I254" s="331"/>
      <c r="J254" s="331"/>
    </row>
    <row r="255" spans="1:10" ht="16.5" thickBot="1" x14ac:dyDescent="0.3">
      <c r="A255" s="321" t="s">
        <v>183</v>
      </c>
      <c r="B255" s="321"/>
      <c r="C255" s="322" t="s">
        <v>257</v>
      </c>
      <c r="D255" s="323"/>
      <c r="E255" s="323"/>
      <c r="F255" s="323"/>
      <c r="G255" s="323"/>
      <c r="H255" s="323"/>
      <c r="I255" s="323"/>
      <c r="J255" s="324"/>
    </row>
    <row r="256" spans="1:10" ht="15.75" thickBot="1" x14ac:dyDescent="0.3">
      <c r="A256" s="325"/>
      <c r="B256" s="325"/>
      <c r="C256" s="325"/>
      <c r="D256" s="325"/>
      <c r="E256" s="325"/>
      <c r="F256" s="325"/>
      <c r="G256" s="325"/>
      <c r="H256" s="325"/>
      <c r="I256" s="325"/>
      <c r="J256" s="325"/>
    </row>
    <row r="257" spans="1:10" ht="15.75" thickBot="1" x14ac:dyDescent="0.3">
      <c r="A257" s="326" t="s">
        <v>68</v>
      </c>
      <c r="B257" s="326"/>
      <c r="C257" s="327"/>
      <c r="D257" s="185" t="s">
        <v>46</v>
      </c>
      <c r="F257" s="328" t="s">
        <v>69</v>
      </c>
      <c r="G257" s="328"/>
      <c r="H257" s="329"/>
      <c r="I257" s="185" t="s">
        <v>49</v>
      </c>
    </row>
    <row r="258" spans="1:10" x14ac:dyDescent="0.25">
      <c r="A258" s="325"/>
      <c r="B258" s="325"/>
      <c r="C258" s="325"/>
      <c r="D258" s="325"/>
      <c r="E258" s="325"/>
      <c r="F258" s="325"/>
      <c r="G258" s="325"/>
      <c r="H258" s="325"/>
      <c r="I258" s="325"/>
      <c r="J258" s="325"/>
    </row>
    <row r="259" spans="1:10" ht="16.5" thickBot="1" x14ac:dyDescent="0.3">
      <c r="A259" s="295" t="s">
        <v>184</v>
      </c>
      <c r="B259" s="295"/>
      <c r="C259" s="295"/>
      <c r="D259" s="295"/>
      <c r="E259" s="295"/>
      <c r="F259" s="295"/>
      <c r="G259" s="295"/>
      <c r="H259" s="295"/>
      <c r="I259" s="295"/>
      <c r="J259" s="295"/>
    </row>
    <row r="260" spans="1:10" x14ac:dyDescent="0.25">
      <c r="A260" s="296" t="s">
        <v>258</v>
      </c>
      <c r="B260" s="297"/>
      <c r="C260" s="297"/>
      <c r="D260" s="297"/>
      <c r="E260" s="297"/>
      <c r="F260" s="297"/>
      <c r="G260" s="297"/>
      <c r="H260" s="297"/>
      <c r="I260" s="297"/>
      <c r="J260" s="298"/>
    </row>
    <row r="261" spans="1:10" x14ac:dyDescent="0.25">
      <c r="A261" s="299"/>
      <c r="B261" s="300"/>
      <c r="C261" s="300"/>
      <c r="D261" s="300"/>
      <c r="E261" s="300"/>
      <c r="F261" s="300"/>
      <c r="G261" s="300"/>
      <c r="H261" s="300"/>
      <c r="I261" s="300"/>
      <c r="J261" s="301"/>
    </row>
    <row r="262" spans="1:10" x14ac:dyDescent="0.25">
      <c r="A262" s="299"/>
      <c r="B262" s="300"/>
      <c r="C262" s="300"/>
      <c r="D262" s="300"/>
      <c r="E262" s="300"/>
      <c r="F262" s="300"/>
      <c r="G262" s="300"/>
      <c r="H262" s="300"/>
      <c r="I262" s="300"/>
      <c r="J262" s="301"/>
    </row>
    <row r="263" spans="1:10" x14ac:dyDescent="0.25">
      <c r="A263" s="299"/>
      <c r="B263" s="300"/>
      <c r="C263" s="300"/>
      <c r="D263" s="300"/>
      <c r="E263" s="300"/>
      <c r="F263" s="300"/>
      <c r="G263" s="300"/>
      <c r="H263" s="300"/>
      <c r="I263" s="300"/>
      <c r="J263" s="301"/>
    </row>
    <row r="264" spans="1:10" x14ac:dyDescent="0.25">
      <c r="A264" s="299"/>
      <c r="B264" s="300"/>
      <c r="C264" s="300"/>
      <c r="D264" s="300"/>
      <c r="E264" s="300"/>
      <c r="F264" s="300"/>
      <c r="G264" s="300"/>
      <c r="H264" s="300"/>
      <c r="I264" s="300"/>
      <c r="J264" s="301"/>
    </row>
    <row r="265" spans="1:10" x14ac:dyDescent="0.25">
      <c r="A265" s="299"/>
      <c r="B265" s="300"/>
      <c r="C265" s="300"/>
      <c r="D265" s="300"/>
      <c r="E265" s="300"/>
      <c r="F265" s="300"/>
      <c r="G265" s="300"/>
      <c r="H265" s="300"/>
      <c r="I265" s="300"/>
      <c r="J265" s="301"/>
    </row>
    <row r="266" spans="1:10" x14ac:dyDescent="0.25">
      <c r="A266" s="299"/>
      <c r="B266" s="300"/>
      <c r="C266" s="300"/>
      <c r="D266" s="300"/>
      <c r="E266" s="300"/>
      <c r="F266" s="300"/>
      <c r="G266" s="300"/>
      <c r="H266" s="300"/>
      <c r="I266" s="300"/>
      <c r="J266" s="301"/>
    </row>
    <row r="267" spans="1:10" x14ac:dyDescent="0.25">
      <c r="A267" s="299"/>
      <c r="B267" s="300"/>
      <c r="C267" s="300"/>
      <c r="D267" s="300"/>
      <c r="E267" s="300"/>
      <c r="F267" s="300"/>
      <c r="G267" s="300"/>
      <c r="H267" s="300"/>
      <c r="I267" s="300"/>
      <c r="J267" s="301"/>
    </row>
    <row r="268" spans="1:10" x14ac:dyDescent="0.25">
      <c r="A268" s="299"/>
      <c r="B268" s="300"/>
      <c r="C268" s="300"/>
      <c r="D268" s="300"/>
      <c r="E268" s="300"/>
      <c r="F268" s="300"/>
      <c r="G268" s="300"/>
      <c r="H268" s="300"/>
      <c r="I268" s="300"/>
      <c r="J268" s="301"/>
    </row>
    <row r="269" spans="1:10" ht="15.75" thickBot="1" x14ac:dyDescent="0.3">
      <c r="A269" s="302"/>
      <c r="B269" s="303"/>
      <c r="C269" s="303"/>
      <c r="D269" s="303"/>
      <c r="E269" s="303"/>
      <c r="F269" s="303"/>
      <c r="G269" s="303"/>
      <c r="H269" s="303"/>
      <c r="I269" s="303"/>
      <c r="J269" s="304"/>
    </row>
    <row r="270" spans="1:10" x14ac:dyDescent="0.25">
      <c r="A270" s="305"/>
      <c r="B270" s="305"/>
      <c r="C270" s="305"/>
      <c r="D270" s="305"/>
      <c r="E270" s="305"/>
      <c r="F270" s="305"/>
      <c r="G270" s="305"/>
      <c r="H270" s="305"/>
      <c r="I270" s="305"/>
      <c r="J270" s="305"/>
    </row>
    <row r="271" spans="1:10" ht="16.5" thickBot="1" x14ac:dyDescent="0.3">
      <c r="A271" s="295" t="s">
        <v>29</v>
      </c>
      <c r="B271" s="295"/>
      <c r="C271" s="295"/>
      <c r="D271" s="295"/>
      <c r="E271" s="295"/>
      <c r="F271" s="295"/>
      <c r="G271" s="295"/>
      <c r="H271" s="295"/>
      <c r="I271" s="295"/>
      <c r="J271" s="295"/>
    </row>
    <row r="272" spans="1:10" x14ac:dyDescent="0.25">
      <c r="A272" s="296" t="s">
        <v>259</v>
      </c>
      <c r="B272" s="297"/>
      <c r="C272" s="297"/>
      <c r="D272" s="297"/>
      <c r="E272" s="297"/>
      <c r="F272" s="297"/>
      <c r="G272" s="297"/>
      <c r="H272" s="297"/>
      <c r="I272" s="297"/>
      <c r="J272" s="298"/>
    </row>
    <row r="273" spans="1:25" ht="13.5" customHeight="1" x14ac:dyDescent="0.25">
      <c r="A273" s="299"/>
      <c r="B273" s="300"/>
      <c r="C273" s="300"/>
      <c r="D273" s="300"/>
      <c r="E273" s="300"/>
      <c r="F273" s="300"/>
      <c r="G273" s="300"/>
      <c r="H273" s="300"/>
      <c r="I273" s="300"/>
      <c r="J273" s="301"/>
    </row>
    <row r="274" spans="1:25" x14ac:dyDescent="0.25">
      <c r="A274" s="299"/>
      <c r="B274" s="300"/>
      <c r="C274" s="300"/>
      <c r="D274" s="300"/>
      <c r="E274" s="300"/>
      <c r="F274" s="300"/>
      <c r="G274" s="300"/>
      <c r="H274" s="300"/>
      <c r="I274" s="300"/>
      <c r="J274" s="301"/>
    </row>
    <row r="275" spans="1:25" x14ac:dyDescent="0.25">
      <c r="A275" s="299"/>
      <c r="B275" s="300"/>
      <c r="C275" s="300"/>
      <c r="D275" s="300"/>
      <c r="E275" s="300"/>
      <c r="F275" s="300"/>
      <c r="G275" s="300"/>
      <c r="H275" s="300"/>
      <c r="I275" s="300"/>
      <c r="J275" s="301"/>
    </row>
    <row r="276" spans="1:25" ht="15.75" thickBot="1" x14ac:dyDescent="0.3">
      <c r="A276" s="302"/>
      <c r="B276" s="303"/>
      <c r="C276" s="303"/>
      <c r="D276" s="303"/>
      <c r="E276" s="303"/>
      <c r="F276" s="303"/>
      <c r="G276" s="303"/>
      <c r="H276" s="303"/>
      <c r="I276" s="303"/>
      <c r="J276" s="304"/>
    </row>
    <row r="277" spans="1:25" x14ac:dyDescent="0.25">
      <c r="A277" s="305"/>
      <c r="B277" s="305"/>
      <c r="C277" s="305"/>
      <c r="D277" s="305"/>
      <c r="E277" s="305"/>
      <c r="F277" s="305"/>
      <c r="G277" s="305"/>
      <c r="H277" s="305"/>
      <c r="I277" s="305"/>
      <c r="J277" s="305"/>
    </row>
    <row r="278" spans="1:25" ht="16.5" thickBot="1" x14ac:dyDescent="0.3">
      <c r="A278" s="295" t="s">
        <v>27</v>
      </c>
      <c r="B278" s="295"/>
      <c r="C278" s="295"/>
      <c r="D278" s="295"/>
      <c r="E278" s="295"/>
      <c r="F278" s="295"/>
      <c r="G278" s="295"/>
      <c r="H278" s="295"/>
      <c r="I278" s="295"/>
      <c r="J278" s="295"/>
    </row>
    <row r="279" spans="1:25" ht="15.75" thickBot="1" x14ac:dyDescent="0.3">
      <c r="A279" s="306" t="s">
        <v>260</v>
      </c>
      <c r="B279" s="307"/>
      <c r="C279" s="307"/>
      <c r="D279" s="307"/>
      <c r="E279" s="307"/>
      <c r="F279" s="307"/>
      <c r="G279" s="307"/>
      <c r="H279" s="307"/>
      <c r="I279" s="307"/>
      <c r="J279" s="308"/>
    </row>
    <row r="280" spans="1:25" x14ac:dyDescent="0.25">
      <c r="A280" s="305"/>
      <c r="B280" s="305"/>
      <c r="C280" s="305"/>
      <c r="D280" s="305"/>
      <c r="E280" s="305"/>
      <c r="F280" s="305"/>
      <c r="G280" s="305"/>
      <c r="H280" s="305"/>
      <c r="I280" s="305"/>
      <c r="J280" s="305"/>
    </row>
    <row r="281" spans="1:25" s="186" customFormat="1" ht="48.6" customHeight="1" thickBot="1" x14ac:dyDescent="0.3">
      <c r="A281" s="309" t="s">
        <v>185</v>
      </c>
      <c r="B281" s="309"/>
      <c r="C281" s="309"/>
      <c r="D281" s="309"/>
      <c r="E281" s="309"/>
      <c r="F281" s="309"/>
      <c r="G281" s="309"/>
      <c r="H281" s="309"/>
      <c r="I281" s="309"/>
      <c r="J281" s="309"/>
      <c r="K281" s="160"/>
      <c r="L281" s="160"/>
      <c r="M281" s="160"/>
      <c r="N281" s="160"/>
      <c r="O281" s="160"/>
      <c r="P281" s="160"/>
      <c r="Q281" s="160"/>
      <c r="R281" s="160"/>
      <c r="S281" s="160"/>
      <c r="T281" s="160"/>
      <c r="U281" s="160"/>
      <c r="V281" s="160"/>
      <c r="W281" s="160"/>
      <c r="X281" s="160"/>
      <c r="Y281" s="160"/>
    </row>
    <row r="282" spans="1:25" ht="15" customHeight="1" x14ac:dyDescent="0.25">
      <c r="A282" s="310" t="s">
        <v>279</v>
      </c>
      <c r="B282" s="311"/>
      <c r="C282" s="311"/>
      <c r="D282" s="311"/>
      <c r="E282" s="311"/>
      <c r="F282" s="311"/>
      <c r="G282" s="311"/>
      <c r="H282" s="311"/>
      <c r="I282" s="311"/>
      <c r="J282" s="312"/>
    </row>
    <row r="283" spans="1:25" ht="15" customHeight="1" x14ac:dyDescent="0.25">
      <c r="A283" s="313"/>
      <c r="B283" s="314"/>
      <c r="C283" s="314"/>
      <c r="D283" s="314"/>
      <c r="E283" s="314"/>
      <c r="F283" s="314"/>
      <c r="G283" s="314"/>
      <c r="H283" s="314"/>
      <c r="I283" s="314"/>
      <c r="J283" s="315"/>
    </row>
    <row r="284" spans="1:25" ht="15" customHeight="1" x14ac:dyDescent="0.25">
      <c r="A284" s="313"/>
      <c r="B284" s="314"/>
      <c r="C284" s="314"/>
      <c r="D284" s="314"/>
      <c r="E284" s="314"/>
      <c r="F284" s="314"/>
      <c r="G284" s="314"/>
      <c r="H284" s="314"/>
      <c r="I284" s="314"/>
      <c r="J284" s="315"/>
    </row>
    <row r="285" spans="1:25" ht="15" customHeight="1" x14ac:dyDescent="0.25">
      <c r="A285" s="313"/>
      <c r="B285" s="314"/>
      <c r="C285" s="314"/>
      <c r="D285" s="314"/>
      <c r="E285" s="314"/>
      <c r="F285" s="314"/>
      <c r="G285" s="314"/>
      <c r="H285" s="314"/>
      <c r="I285" s="314"/>
      <c r="J285" s="315"/>
    </row>
    <row r="286" spans="1:25" ht="15" customHeight="1" x14ac:dyDescent="0.25">
      <c r="A286" s="313"/>
      <c r="B286" s="314"/>
      <c r="C286" s="314"/>
      <c r="D286" s="314"/>
      <c r="E286" s="314"/>
      <c r="F286" s="314"/>
      <c r="G286" s="314"/>
      <c r="H286" s="314"/>
      <c r="I286" s="314"/>
      <c r="J286" s="315"/>
    </row>
    <row r="287" spans="1:25" ht="15" customHeight="1" x14ac:dyDescent="0.25">
      <c r="A287" s="313"/>
      <c r="B287" s="314"/>
      <c r="C287" s="314"/>
      <c r="D287" s="314"/>
      <c r="E287" s="314"/>
      <c r="F287" s="314"/>
      <c r="G287" s="314"/>
      <c r="H287" s="314"/>
      <c r="I287" s="314"/>
      <c r="J287" s="315"/>
    </row>
    <row r="288" spans="1:25" ht="15" customHeight="1" x14ac:dyDescent="0.25">
      <c r="A288" s="313"/>
      <c r="B288" s="314"/>
      <c r="C288" s="314"/>
      <c r="D288" s="314"/>
      <c r="E288" s="314"/>
      <c r="F288" s="314"/>
      <c r="G288" s="314"/>
      <c r="H288" s="314"/>
      <c r="I288" s="314"/>
      <c r="J288" s="315"/>
    </row>
    <row r="289" spans="1:10" x14ac:dyDescent="0.25">
      <c r="A289" s="313"/>
      <c r="B289" s="314"/>
      <c r="C289" s="314"/>
      <c r="D289" s="314"/>
      <c r="E289" s="314"/>
      <c r="F289" s="314"/>
      <c r="G289" s="314"/>
      <c r="H289" s="314"/>
      <c r="I289" s="314"/>
      <c r="J289" s="315"/>
    </row>
    <row r="290" spans="1:10" x14ac:dyDescent="0.25">
      <c r="A290" s="313"/>
      <c r="B290" s="314"/>
      <c r="C290" s="314"/>
      <c r="D290" s="314"/>
      <c r="E290" s="314"/>
      <c r="F290" s="314"/>
      <c r="G290" s="314"/>
      <c r="H290" s="314"/>
      <c r="I290" s="314"/>
      <c r="J290" s="315"/>
    </row>
    <row r="291" spans="1:10" x14ac:dyDescent="0.25">
      <c r="A291" s="313"/>
      <c r="B291" s="314"/>
      <c r="C291" s="314"/>
      <c r="D291" s="314"/>
      <c r="E291" s="314"/>
      <c r="F291" s="314"/>
      <c r="G291" s="314"/>
      <c r="H291" s="314"/>
      <c r="I291" s="314"/>
      <c r="J291" s="315"/>
    </row>
    <row r="292" spans="1:10" x14ac:dyDescent="0.25">
      <c r="A292" s="313"/>
      <c r="B292" s="314"/>
      <c r="C292" s="314"/>
      <c r="D292" s="314"/>
      <c r="E292" s="314"/>
      <c r="F292" s="314"/>
      <c r="G292" s="314"/>
      <c r="H292" s="314"/>
      <c r="I292" s="314"/>
      <c r="J292" s="315"/>
    </row>
    <row r="293" spans="1:10" ht="15.75" thickBot="1" x14ac:dyDescent="0.3">
      <c r="A293" s="316"/>
      <c r="B293" s="309"/>
      <c r="C293" s="309"/>
      <c r="D293" s="309"/>
      <c r="E293" s="309"/>
      <c r="F293" s="309"/>
      <c r="G293" s="309"/>
      <c r="H293" s="309"/>
      <c r="I293" s="309"/>
      <c r="J293" s="317"/>
    </row>
    <row r="294" spans="1:10" ht="15.75" thickBot="1" x14ac:dyDescent="0.3">
      <c r="A294" s="318"/>
      <c r="B294" s="319"/>
      <c r="C294" s="319"/>
      <c r="D294" s="319"/>
      <c r="E294" s="319"/>
      <c r="F294" s="319"/>
      <c r="G294" s="319"/>
      <c r="H294" s="319"/>
      <c r="I294" s="319"/>
      <c r="J294" s="320"/>
    </row>
    <row r="295" spans="1:10" ht="18.75" x14ac:dyDescent="0.3">
      <c r="A295" s="330" t="s">
        <v>192</v>
      </c>
      <c r="B295" s="330"/>
      <c r="C295" s="330"/>
      <c r="D295" s="330"/>
      <c r="E295" s="330"/>
      <c r="F295" s="330"/>
      <c r="G295" s="330"/>
      <c r="H295" s="330"/>
      <c r="I295" s="330"/>
      <c r="J295" s="330"/>
    </row>
    <row r="296" spans="1:10" ht="15.75" thickBot="1" x14ac:dyDescent="0.3">
      <c r="A296" s="331"/>
      <c r="B296" s="331"/>
      <c r="C296" s="331"/>
      <c r="D296" s="331"/>
      <c r="E296" s="331"/>
      <c r="F296" s="331"/>
      <c r="G296" s="331"/>
      <c r="H296" s="331"/>
      <c r="I296" s="331"/>
      <c r="J296" s="331"/>
    </row>
    <row r="297" spans="1:10" ht="16.5" thickBot="1" x14ac:dyDescent="0.3">
      <c r="A297" s="321" t="s">
        <v>183</v>
      </c>
      <c r="B297" s="321"/>
      <c r="C297" s="322" t="s">
        <v>262</v>
      </c>
      <c r="D297" s="323"/>
      <c r="E297" s="323"/>
      <c r="F297" s="323"/>
      <c r="G297" s="323"/>
      <c r="H297" s="323"/>
      <c r="I297" s="323"/>
      <c r="J297" s="324"/>
    </row>
    <row r="298" spans="1:10" ht="15.75" thickBot="1" x14ac:dyDescent="0.3">
      <c r="A298" s="325"/>
      <c r="B298" s="325"/>
      <c r="C298" s="325"/>
      <c r="D298" s="325"/>
      <c r="E298" s="325"/>
      <c r="F298" s="325"/>
      <c r="G298" s="325"/>
      <c r="H298" s="325"/>
      <c r="I298" s="325"/>
      <c r="J298" s="325"/>
    </row>
    <row r="299" spans="1:10" ht="15.75" thickBot="1" x14ac:dyDescent="0.3">
      <c r="A299" s="326" t="s">
        <v>68</v>
      </c>
      <c r="B299" s="326"/>
      <c r="C299" s="327"/>
      <c r="D299" s="185" t="s">
        <v>47</v>
      </c>
      <c r="F299" s="328" t="s">
        <v>69</v>
      </c>
      <c r="G299" s="328"/>
      <c r="H299" s="329"/>
      <c r="I299" s="185" t="s">
        <v>49</v>
      </c>
    </row>
    <row r="300" spans="1:10" x14ac:dyDescent="0.25">
      <c r="A300" s="325"/>
      <c r="B300" s="325"/>
      <c r="C300" s="325"/>
      <c r="D300" s="325"/>
      <c r="E300" s="325"/>
      <c r="F300" s="325"/>
      <c r="G300" s="325"/>
      <c r="H300" s="325"/>
      <c r="I300" s="325"/>
      <c r="J300" s="325"/>
    </row>
    <row r="301" spans="1:10" ht="16.5" thickBot="1" x14ac:dyDescent="0.3">
      <c r="A301" s="295" t="s">
        <v>184</v>
      </c>
      <c r="B301" s="295"/>
      <c r="C301" s="295"/>
      <c r="D301" s="295"/>
      <c r="E301" s="295"/>
      <c r="F301" s="295"/>
      <c r="G301" s="295"/>
      <c r="H301" s="295"/>
      <c r="I301" s="295"/>
      <c r="J301" s="295"/>
    </row>
    <row r="302" spans="1:10" x14ac:dyDescent="0.25">
      <c r="A302" s="296" t="s">
        <v>263</v>
      </c>
      <c r="B302" s="297"/>
      <c r="C302" s="297"/>
      <c r="D302" s="297"/>
      <c r="E302" s="297"/>
      <c r="F302" s="297"/>
      <c r="G302" s="297"/>
      <c r="H302" s="297"/>
      <c r="I302" s="297"/>
      <c r="J302" s="298"/>
    </row>
    <row r="303" spans="1:10" x14ac:dyDescent="0.25">
      <c r="A303" s="299"/>
      <c r="B303" s="300"/>
      <c r="C303" s="300"/>
      <c r="D303" s="300"/>
      <c r="E303" s="300"/>
      <c r="F303" s="300"/>
      <c r="G303" s="300"/>
      <c r="H303" s="300"/>
      <c r="I303" s="300"/>
      <c r="J303" s="301"/>
    </row>
    <row r="304" spans="1:10" x14ac:dyDescent="0.25">
      <c r="A304" s="299"/>
      <c r="B304" s="300"/>
      <c r="C304" s="300"/>
      <c r="D304" s="300"/>
      <c r="E304" s="300"/>
      <c r="F304" s="300"/>
      <c r="G304" s="300"/>
      <c r="H304" s="300"/>
      <c r="I304" s="300"/>
      <c r="J304" s="301"/>
    </row>
    <row r="305" spans="1:10" x14ac:dyDescent="0.25">
      <c r="A305" s="299"/>
      <c r="B305" s="300"/>
      <c r="C305" s="300"/>
      <c r="D305" s="300"/>
      <c r="E305" s="300"/>
      <c r="F305" s="300"/>
      <c r="G305" s="300"/>
      <c r="H305" s="300"/>
      <c r="I305" s="300"/>
      <c r="J305" s="301"/>
    </row>
    <row r="306" spans="1:10" x14ac:dyDescent="0.25">
      <c r="A306" s="299"/>
      <c r="B306" s="300"/>
      <c r="C306" s="300"/>
      <c r="D306" s="300"/>
      <c r="E306" s="300"/>
      <c r="F306" s="300"/>
      <c r="G306" s="300"/>
      <c r="H306" s="300"/>
      <c r="I306" s="300"/>
      <c r="J306" s="301"/>
    </row>
    <row r="307" spans="1:10" x14ac:dyDescent="0.25">
      <c r="A307" s="299"/>
      <c r="B307" s="300"/>
      <c r="C307" s="300"/>
      <c r="D307" s="300"/>
      <c r="E307" s="300"/>
      <c r="F307" s="300"/>
      <c r="G307" s="300"/>
      <c r="H307" s="300"/>
      <c r="I307" s="300"/>
      <c r="J307" s="301"/>
    </row>
    <row r="308" spans="1:10" x14ac:dyDescent="0.25">
      <c r="A308" s="299"/>
      <c r="B308" s="300"/>
      <c r="C308" s="300"/>
      <c r="D308" s="300"/>
      <c r="E308" s="300"/>
      <c r="F308" s="300"/>
      <c r="G308" s="300"/>
      <c r="H308" s="300"/>
      <c r="I308" s="300"/>
      <c r="J308" s="301"/>
    </row>
    <row r="309" spans="1:10" x14ac:dyDescent="0.25">
      <c r="A309" s="299"/>
      <c r="B309" s="300"/>
      <c r="C309" s="300"/>
      <c r="D309" s="300"/>
      <c r="E309" s="300"/>
      <c r="F309" s="300"/>
      <c r="G309" s="300"/>
      <c r="H309" s="300"/>
      <c r="I309" s="300"/>
      <c r="J309" s="301"/>
    </row>
    <row r="310" spans="1:10" x14ac:dyDescent="0.25">
      <c r="A310" s="299"/>
      <c r="B310" s="300"/>
      <c r="C310" s="300"/>
      <c r="D310" s="300"/>
      <c r="E310" s="300"/>
      <c r="F310" s="300"/>
      <c r="G310" s="300"/>
      <c r="H310" s="300"/>
      <c r="I310" s="300"/>
      <c r="J310" s="301"/>
    </row>
    <row r="311" spans="1:10" ht="15.75" thickBot="1" x14ac:dyDescent="0.3">
      <c r="A311" s="302"/>
      <c r="B311" s="303"/>
      <c r="C311" s="303"/>
      <c r="D311" s="303"/>
      <c r="E311" s="303"/>
      <c r="F311" s="303"/>
      <c r="G311" s="303"/>
      <c r="H311" s="303"/>
      <c r="I311" s="303"/>
      <c r="J311" s="304"/>
    </row>
    <row r="312" spans="1:10" x14ac:dyDescent="0.25">
      <c r="A312" s="305"/>
      <c r="B312" s="305"/>
      <c r="C312" s="305"/>
      <c r="D312" s="305"/>
      <c r="E312" s="305"/>
      <c r="F312" s="305"/>
      <c r="G312" s="305"/>
      <c r="H312" s="305"/>
      <c r="I312" s="305"/>
      <c r="J312" s="305"/>
    </row>
    <row r="313" spans="1:10" ht="16.5" thickBot="1" x14ac:dyDescent="0.3">
      <c r="A313" s="295" t="s">
        <v>29</v>
      </c>
      <c r="B313" s="295"/>
      <c r="C313" s="295"/>
      <c r="D313" s="295"/>
      <c r="E313" s="295"/>
      <c r="F313" s="295"/>
      <c r="G313" s="295"/>
      <c r="H313" s="295"/>
      <c r="I313" s="295"/>
      <c r="J313" s="295"/>
    </row>
    <row r="314" spans="1:10" x14ac:dyDescent="0.25">
      <c r="A314" s="296" t="s">
        <v>267</v>
      </c>
      <c r="B314" s="297"/>
      <c r="C314" s="297"/>
      <c r="D314" s="297"/>
      <c r="E314" s="297"/>
      <c r="F314" s="297"/>
      <c r="G314" s="297"/>
      <c r="H314" s="297"/>
      <c r="I314" s="297"/>
      <c r="J314" s="298"/>
    </row>
    <row r="315" spans="1:10" x14ac:dyDescent="0.25">
      <c r="A315" s="299"/>
      <c r="B315" s="300"/>
      <c r="C315" s="300"/>
      <c r="D315" s="300"/>
      <c r="E315" s="300"/>
      <c r="F315" s="300"/>
      <c r="G315" s="300"/>
      <c r="H315" s="300"/>
      <c r="I315" s="300"/>
      <c r="J315" s="301"/>
    </row>
    <row r="316" spans="1:10" x14ac:dyDescent="0.25">
      <c r="A316" s="299"/>
      <c r="B316" s="300"/>
      <c r="C316" s="300"/>
      <c r="D316" s="300"/>
      <c r="E316" s="300"/>
      <c r="F316" s="300"/>
      <c r="G316" s="300"/>
      <c r="H316" s="300"/>
      <c r="I316" s="300"/>
      <c r="J316" s="301"/>
    </row>
    <row r="317" spans="1:10" x14ac:dyDescent="0.25">
      <c r="A317" s="299"/>
      <c r="B317" s="300"/>
      <c r="C317" s="300"/>
      <c r="D317" s="300"/>
      <c r="E317" s="300"/>
      <c r="F317" s="300"/>
      <c r="G317" s="300"/>
      <c r="H317" s="300"/>
      <c r="I317" s="300"/>
      <c r="J317" s="301"/>
    </row>
    <row r="318" spans="1:10" ht="15.75" thickBot="1" x14ac:dyDescent="0.3">
      <c r="A318" s="302"/>
      <c r="B318" s="303"/>
      <c r="C318" s="303"/>
      <c r="D318" s="303"/>
      <c r="E318" s="303"/>
      <c r="F318" s="303"/>
      <c r="G318" s="303"/>
      <c r="H318" s="303"/>
      <c r="I318" s="303"/>
      <c r="J318" s="304"/>
    </row>
    <row r="319" spans="1:10" x14ac:dyDescent="0.25">
      <c r="A319" s="305"/>
      <c r="B319" s="305"/>
      <c r="C319" s="305"/>
      <c r="D319" s="305"/>
      <c r="E319" s="305"/>
      <c r="F319" s="305"/>
      <c r="G319" s="305"/>
      <c r="H319" s="305"/>
      <c r="I319" s="305"/>
      <c r="J319" s="305"/>
    </row>
    <row r="320" spans="1:10" ht="16.5" thickBot="1" x14ac:dyDescent="0.3">
      <c r="A320" s="295" t="s">
        <v>27</v>
      </c>
      <c r="B320" s="295"/>
      <c r="C320" s="295"/>
      <c r="D320" s="295"/>
      <c r="E320" s="295"/>
      <c r="F320" s="295"/>
      <c r="G320" s="295"/>
      <c r="H320" s="295"/>
      <c r="I320" s="295"/>
      <c r="J320" s="295"/>
    </row>
    <row r="321" spans="1:10" ht="15.75" thickBot="1" x14ac:dyDescent="0.3">
      <c r="A321" s="306" t="s">
        <v>266</v>
      </c>
      <c r="B321" s="307"/>
      <c r="C321" s="307"/>
      <c r="D321" s="307"/>
      <c r="E321" s="307"/>
      <c r="F321" s="307"/>
      <c r="G321" s="307"/>
      <c r="H321" s="307"/>
      <c r="I321" s="307"/>
      <c r="J321" s="308"/>
    </row>
    <row r="322" spans="1:10" x14ac:dyDescent="0.25">
      <c r="A322" s="305"/>
      <c r="B322" s="305"/>
      <c r="C322" s="305"/>
      <c r="D322" s="305"/>
      <c r="E322" s="305"/>
      <c r="F322" s="305"/>
      <c r="G322" s="305"/>
      <c r="H322" s="305"/>
      <c r="I322" s="305"/>
      <c r="J322" s="305"/>
    </row>
    <row r="323" spans="1:10" ht="45.6" customHeight="1" thickBot="1" x14ac:dyDescent="0.3">
      <c r="A323" s="309" t="s">
        <v>185</v>
      </c>
      <c r="B323" s="309"/>
      <c r="C323" s="309"/>
      <c r="D323" s="309"/>
      <c r="E323" s="309"/>
      <c r="F323" s="309"/>
      <c r="G323" s="309"/>
      <c r="H323" s="309"/>
      <c r="I323" s="309"/>
      <c r="J323" s="309"/>
    </row>
    <row r="324" spans="1:10" x14ac:dyDescent="0.25">
      <c r="A324" s="310" t="s">
        <v>280</v>
      </c>
      <c r="B324" s="311"/>
      <c r="C324" s="311"/>
      <c r="D324" s="311"/>
      <c r="E324" s="311"/>
      <c r="F324" s="311"/>
      <c r="G324" s="311"/>
      <c r="H324" s="311"/>
      <c r="I324" s="311"/>
      <c r="J324" s="312"/>
    </row>
    <row r="325" spans="1:10" x14ac:dyDescent="0.25">
      <c r="A325" s="313"/>
      <c r="B325" s="314"/>
      <c r="C325" s="314"/>
      <c r="D325" s="314"/>
      <c r="E325" s="314"/>
      <c r="F325" s="314"/>
      <c r="G325" s="314"/>
      <c r="H325" s="314"/>
      <c r="I325" s="314"/>
      <c r="J325" s="315"/>
    </row>
    <row r="326" spans="1:10" x14ac:dyDescent="0.25">
      <c r="A326" s="313"/>
      <c r="B326" s="314"/>
      <c r="C326" s="314"/>
      <c r="D326" s="314"/>
      <c r="E326" s="314"/>
      <c r="F326" s="314"/>
      <c r="G326" s="314"/>
      <c r="H326" s="314"/>
      <c r="I326" s="314"/>
      <c r="J326" s="315"/>
    </row>
    <row r="327" spans="1:10" x14ac:dyDescent="0.25">
      <c r="A327" s="313"/>
      <c r="B327" s="314"/>
      <c r="C327" s="314"/>
      <c r="D327" s="314"/>
      <c r="E327" s="314"/>
      <c r="F327" s="314"/>
      <c r="G327" s="314"/>
      <c r="H327" s="314"/>
      <c r="I327" s="314"/>
      <c r="J327" s="315"/>
    </row>
    <row r="328" spans="1:10" x14ac:dyDescent="0.25">
      <c r="A328" s="313"/>
      <c r="B328" s="314"/>
      <c r="C328" s="314"/>
      <c r="D328" s="314"/>
      <c r="E328" s="314"/>
      <c r="F328" s="314"/>
      <c r="G328" s="314"/>
      <c r="H328" s="314"/>
      <c r="I328" s="314"/>
      <c r="J328" s="315"/>
    </row>
    <row r="329" spans="1:10" x14ac:dyDescent="0.25">
      <c r="A329" s="313"/>
      <c r="B329" s="314"/>
      <c r="C329" s="314"/>
      <c r="D329" s="314"/>
      <c r="E329" s="314"/>
      <c r="F329" s="314"/>
      <c r="G329" s="314"/>
      <c r="H329" s="314"/>
      <c r="I329" s="314"/>
      <c r="J329" s="315"/>
    </row>
    <row r="330" spans="1:10" x14ac:dyDescent="0.25">
      <c r="A330" s="313"/>
      <c r="B330" s="314"/>
      <c r="C330" s="314"/>
      <c r="D330" s="314"/>
      <c r="E330" s="314"/>
      <c r="F330" s="314"/>
      <c r="G330" s="314"/>
      <c r="H330" s="314"/>
      <c r="I330" s="314"/>
      <c r="J330" s="315"/>
    </row>
    <row r="331" spans="1:10" x14ac:dyDescent="0.25">
      <c r="A331" s="313"/>
      <c r="B331" s="314"/>
      <c r="C331" s="314"/>
      <c r="D331" s="314"/>
      <c r="E331" s="314"/>
      <c r="F331" s="314"/>
      <c r="G331" s="314"/>
      <c r="H331" s="314"/>
      <c r="I331" s="314"/>
      <c r="J331" s="315"/>
    </row>
    <row r="332" spans="1:10" x14ac:dyDescent="0.25">
      <c r="A332" s="313"/>
      <c r="B332" s="314"/>
      <c r="C332" s="314"/>
      <c r="D332" s="314"/>
      <c r="E332" s="314"/>
      <c r="F332" s="314"/>
      <c r="G332" s="314"/>
      <c r="H332" s="314"/>
      <c r="I332" s="314"/>
      <c r="J332" s="315"/>
    </row>
    <row r="333" spans="1:10" x14ac:dyDescent="0.25">
      <c r="A333" s="313"/>
      <c r="B333" s="314"/>
      <c r="C333" s="314"/>
      <c r="D333" s="314"/>
      <c r="E333" s="314"/>
      <c r="F333" s="314"/>
      <c r="G333" s="314"/>
      <c r="H333" s="314"/>
      <c r="I333" s="314"/>
      <c r="J333" s="315"/>
    </row>
    <row r="334" spans="1:10" x14ac:dyDescent="0.25">
      <c r="A334" s="313"/>
      <c r="B334" s="314"/>
      <c r="C334" s="314"/>
      <c r="D334" s="314"/>
      <c r="E334" s="314"/>
      <c r="F334" s="314"/>
      <c r="G334" s="314"/>
      <c r="H334" s="314"/>
      <c r="I334" s="314"/>
      <c r="J334" s="315"/>
    </row>
    <row r="335" spans="1:10" ht="15.75" thickBot="1" x14ac:dyDescent="0.3">
      <c r="A335" s="316"/>
      <c r="B335" s="309"/>
      <c r="C335" s="309"/>
      <c r="D335" s="309"/>
      <c r="E335" s="309"/>
      <c r="F335" s="309"/>
      <c r="G335" s="309"/>
      <c r="H335" s="309"/>
      <c r="I335" s="309"/>
      <c r="J335" s="317"/>
    </row>
    <row r="336" spans="1:10" ht="15.75" thickBot="1" x14ac:dyDescent="0.3">
      <c r="A336" s="318"/>
      <c r="B336" s="319"/>
      <c r="C336" s="319"/>
      <c r="D336" s="319"/>
      <c r="E336" s="319"/>
      <c r="F336" s="319"/>
      <c r="G336" s="319"/>
      <c r="H336" s="319"/>
      <c r="I336" s="319"/>
      <c r="J336" s="320"/>
    </row>
    <row r="337" spans="1:10" ht="18.75" x14ac:dyDescent="0.3">
      <c r="A337" s="330" t="s">
        <v>193</v>
      </c>
      <c r="B337" s="330"/>
      <c r="C337" s="330"/>
      <c r="D337" s="330"/>
      <c r="E337" s="330"/>
      <c r="F337" s="330"/>
      <c r="G337" s="330"/>
      <c r="H337" s="330"/>
      <c r="I337" s="330"/>
      <c r="J337" s="330"/>
    </row>
    <row r="338" spans="1:10" ht="15.75" thickBot="1" x14ac:dyDescent="0.3">
      <c r="A338" s="331"/>
      <c r="B338" s="331"/>
      <c r="C338" s="331"/>
      <c r="D338" s="331"/>
      <c r="E338" s="331"/>
      <c r="F338" s="331"/>
      <c r="G338" s="331"/>
      <c r="H338" s="331"/>
      <c r="I338" s="331"/>
      <c r="J338" s="331"/>
    </row>
    <row r="339" spans="1:10" ht="16.5" thickBot="1" x14ac:dyDescent="0.3">
      <c r="A339" s="321" t="s">
        <v>183</v>
      </c>
      <c r="B339" s="321"/>
      <c r="C339" s="322" t="s">
        <v>283</v>
      </c>
      <c r="D339" s="323"/>
      <c r="E339" s="323"/>
      <c r="F339" s="323"/>
      <c r="G339" s="323"/>
      <c r="H339" s="323"/>
      <c r="I339" s="323"/>
      <c r="J339" s="324"/>
    </row>
    <row r="340" spans="1:10" ht="15.75" thickBot="1" x14ac:dyDescent="0.3">
      <c r="A340" s="325"/>
      <c r="B340" s="325"/>
      <c r="C340" s="325"/>
      <c r="D340" s="325"/>
      <c r="E340" s="325"/>
      <c r="F340" s="325"/>
      <c r="G340" s="325"/>
      <c r="H340" s="325"/>
      <c r="I340" s="325"/>
      <c r="J340" s="325"/>
    </row>
    <row r="341" spans="1:10" ht="15.75" thickBot="1" x14ac:dyDescent="0.3">
      <c r="A341" s="326" t="s">
        <v>68</v>
      </c>
      <c r="B341" s="326"/>
      <c r="C341" s="327"/>
      <c r="D341" s="185" t="s">
        <v>47</v>
      </c>
      <c r="F341" s="328" t="s">
        <v>69</v>
      </c>
      <c r="G341" s="328"/>
      <c r="H341" s="329"/>
      <c r="I341" s="185" t="s">
        <v>48</v>
      </c>
    </row>
    <row r="342" spans="1:10" x14ac:dyDescent="0.25">
      <c r="A342" s="325"/>
      <c r="B342" s="325"/>
      <c r="C342" s="325"/>
      <c r="D342" s="325"/>
      <c r="E342" s="325"/>
      <c r="F342" s="325"/>
      <c r="G342" s="325"/>
      <c r="H342" s="325"/>
      <c r="I342" s="325"/>
      <c r="J342" s="325"/>
    </row>
    <row r="343" spans="1:10" ht="16.5" thickBot="1" x14ac:dyDescent="0.3">
      <c r="A343" s="295" t="s">
        <v>184</v>
      </c>
      <c r="B343" s="295"/>
      <c r="C343" s="295"/>
      <c r="D343" s="295"/>
      <c r="E343" s="295"/>
      <c r="F343" s="295"/>
      <c r="G343" s="295"/>
      <c r="H343" s="295"/>
      <c r="I343" s="295"/>
      <c r="J343" s="295"/>
    </row>
    <row r="344" spans="1:10" x14ac:dyDescent="0.25">
      <c r="A344" s="296" t="s">
        <v>284</v>
      </c>
      <c r="B344" s="297"/>
      <c r="C344" s="297"/>
      <c r="D344" s="297"/>
      <c r="E344" s="297"/>
      <c r="F344" s="297"/>
      <c r="G344" s="297"/>
      <c r="H344" s="297"/>
      <c r="I344" s="297"/>
      <c r="J344" s="298"/>
    </row>
    <row r="345" spans="1:10" x14ac:dyDescent="0.25">
      <c r="A345" s="299"/>
      <c r="B345" s="300"/>
      <c r="C345" s="300"/>
      <c r="D345" s="300"/>
      <c r="E345" s="300"/>
      <c r="F345" s="300"/>
      <c r="G345" s="300"/>
      <c r="H345" s="300"/>
      <c r="I345" s="300"/>
      <c r="J345" s="301"/>
    </row>
    <row r="346" spans="1:10" x14ac:dyDescent="0.25">
      <c r="A346" s="299"/>
      <c r="B346" s="300"/>
      <c r="C346" s="300"/>
      <c r="D346" s="300"/>
      <c r="E346" s="300"/>
      <c r="F346" s="300"/>
      <c r="G346" s="300"/>
      <c r="H346" s="300"/>
      <c r="I346" s="300"/>
      <c r="J346" s="301"/>
    </row>
    <row r="347" spans="1:10" x14ac:dyDescent="0.25">
      <c r="A347" s="299"/>
      <c r="B347" s="300"/>
      <c r="C347" s="300"/>
      <c r="D347" s="300"/>
      <c r="E347" s="300"/>
      <c r="F347" s="300"/>
      <c r="G347" s="300"/>
      <c r="H347" s="300"/>
      <c r="I347" s="300"/>
      <c r="J347" s="301"/>
    </row>
    <row r="348" spans="1:10" x14ac:dyDescent="0.25">
      <c r="A348" s="299"/>
      <c r="B348" s="300"/>
      <c r="C348" s="300"/>
      <c r="D348" s="300"/>
      <c r="E348" s="300"/>
      <c r="F348" s="300"/>
      <c r="G348" s="300"/>
      <c r="H348" s="300"/>
      <c r="I348" s="300"/>
      <c r="J348" s="301"/>
    </row>
    <row r="349" spans="1:10" x14ac:dyDescent="0.25">
      <c r="A349" s="299"/>
      <c r="B349" s="300"/>
      <c r="C349" s="300"/>
      <c r="D349" s="300"/>
      <c r="E349" s="300"/>
      <c r="F349" s="300"/>
      <c r="G349" s="300"/>
      <c r="H349" s="300"/>
      <c r="I349" s="300"/>
      <c r="J349" s="301"/>
    </row>
    <row r="350" spans="1:10" x14ac:dyDescent="0.25">
      <c r="A350" s="299"/>
      <c r="B350" s="300"/>
      <c r="C350" s="300"/>
      <c r="D350" s="300"/>
      <c r="E350" s="300"/>
      <c r="F350" s="300"/>
      <c r="G350" s="300"/>
      <c r="H350" s="300"/>
      <c r="I350" s="300"/>
      <c r="J350" s="301"/>
    </row>
    <row r="351" spans="1:10" x14ac:dyDescent="0.25">
      <c r="A351" s="299"/>
      <c r="B351" s="300"/>
      <c r="C351" s="300"/>
      <c r="D351" s="300"/>
      <c r="E351" s="300"/>
      <c r="F351" s="300"/>
      <c r="G351" s="300"/>
      <c r="H351" s="300"/>
      <c r="I351" s="300"/>
      <c r="J351" s="301"/>
    </row>
    <row r="352" spans="1:10" x14ac:dyDescent="0.25">
      <c r="A352" s="299"/>
      <c r="B352" s="300"/>
      <c r="C352" s="300"/>
      <c r="D352" s="300"/>
      <c r="E352" s="300"/>
      <c r="F352" s="300"/>
      <c r="G352" s="300"/>
      <c r="H352" s="300"/>
      <c r="I352" s="300"/>
      <c r="J352" s="301"/>
    </row>
    <row r="353" spans="1:10" ht="15.75" thickBot="1" x14ac:dyDescent="0.3">
      <c r="A353" s="302"/>
      <c r="B353" s="303"/>
      <c r="C353" s="303"/>
      <c r="D353" s="303"/>
      <c r="E353" s="303"/>
      <c r="F353" s="303"/>
      <c r="G353" s="303"/>
      <c r="H353" s="303"/>
      <c r="I353" s="303"/>
      <c r="J353" s="304"/>
    </row>
    <row r="354" spans="1:10" x14ac:dyDescent="0.25">
      <c r="A354" s="305"/>
      <c r="B354" s="305"/>
      <c r="C354" s="305"/>
      <c r="D354" s="305"/>
      <c r="E354" s="305"/>
      <c r="F354" s="305"/>
      <c r="G354" s="305"/>
      <c r="H354" s="305"/>
      <c r="I354" s="305"/>
      <c r="J354" s="305"/>
    </row>
    <row r="355" spans="1:10" ht="16.5" thickBot="1" x14ac:dyDescent="0.3">
      <c r="A355" s="295" t="s">
        <v>29</v>
      </c>
      <c r="B355" s="295"/>
      <c r="C355" s="295"/>
      <c r="D355" s="295"/>
      <c r="E355" s="295"/>
      <c r="F355" s="295"/>
      <c r="G355" s="295"/>
      <c r="H355" s="295"/>
      <c r="I355" s="295"/>
      <c r="J355" s="295"/>
    </row>
    <row r="356" spans="1:10" x14ac:dyDescent="0.25">
      <c r="A356" s="296"/>
      <c r="B356" s="297"/>
      <c r="C356" s="297"/>
      <c r="D356" s="297"/>
      <c r="E356" s="297"/>
      <c r="F356" s="297"/>
      <c r="G356" s="297"/>
      <c r="H356" s="297"/>
      <c r="I356" s="297"/>
      <c r="J356" s="298"/>
    </row>
    <row r="357" spans="1:10" x14ac:dyDescent="0.25">
      <c r="A357" s="299"/>
      <c r="B357" s="300"/>
      <c r="C357" s="300"/>
      <c r="D357" s="300"/>
      <c r="E357" s="300"/>
      <c r="F357" s="300"/>
      <c r="G357" s="300"/>
      <c r="H357" s="300"/>
      <c r="I357" s="300"/>
      <c r="J357" s="301"/>
    </row>
    <row r="358" spans="1:10" x14ac:dyDescent="0.25">
      <c r="A358" s="299"/>
      <c r="B358" s="300"/>
      <c r="C358" s="300"/>
      <c r="D358" s="300"/>
      <c r="E358" s="300"/>
      <c r="F358" s="300"/>
      <c r="G358" s="300"/>
      <c r="H358" s="300"/>
      <c r="I358" s="300"/>
      <c r="J358" s="301"/>
    </row>
    <row r="359" spans="1:10" x14ac:dyDescent="0.25">
      <c r="A359" s="299"/>
      <c r="B359" s="300"/>
      <c r="C359" s="300"/>
      <c r="D359" s="300"/>
      <c r="E359" s="300"/>
      <c r="F359" s="300"/>
      <c r="G359" s="300"/>
      <c r="H359" s="300"/>
      <c r="I359" s="300"/>
      <c r="J359" s="301"/>
    </row>
    <row r="360" spans="1:10" ht="15.75" thickBot="1" x14ac:dyDescent="0.3">
      <c r="A360" s="302"/>
      <c r="B360" s="303"/>
      <c r="C360" s="303"/>
      <c r="D360" s="303"/>
      <c r="E360" s="303"/>
      <c r="F360" s="303"/>
      <c r="G360" s="303"/>
      <c r="H360" s="303"/>
      <c r="I360" s="303"/>
      <c r="J360" s="304"/>
    </row>
    <row r="361" spans="1:10" x14ac:dyDescent="0.25">
      <c r="A361" s="305"/>
      <c r="B361" s="305"/>
      <c r="C361" s="305"/>
      <c r="D361" s="305"/>
      <c r="E361" s="305"/>
      <c r="F361" s="305"/>
      <c r="G361" s="305"/>
      <c r="H361" s="305"/>
      <c r="I361" s="305"/>
      <c r="J361" s="305"/>
    </row>
    <row r="362" spans="1:10" ht="16.5" thickBot="1" x14ac:dyDescent="0.3">
      <c r="A362" s="295" t="s">
        <v>27</v>
      </c>
      <c r="B362" s="295"/>
      <c r="C362" s="295"/>
      <c r="D362" s="295"/>
      <c r="E362" s="295"/>
      <c r="F362" s="295"/>
      <c r="G362" s="295"/>
      <c r="H362" s="295"/>
      <c r="I362" s="295"/>
      <c r="J362" s="295"/>
    </row>
    <row r="363" spans="1:10" ht="15.75" thickBot="1" x14ac:dyDescent="0.3">
      <c r="A363" s="306" t="s">
        <v>252</v>
      </c>
      <c r="B363" s="307"/>
      <c r="C363" s="307"/>
      <c r="D363" s="307"/>
      <c r="E363" s="307"/>
      <c r="F363" s="307"/>
      <c r="G363" s="307"/>
      <c r="H363" s="307"/>
      <c r="I363" s="307"/>
      <c r="J363" s="308"/>
    </row>
    <row r="364" spans="1:10" x14ac:dyDescent="0.25">
      <c r="A364" s="305"/>
      <c r="B364" s="305"/>
      <c r="C364" s="305"/>
      <c r="D364" s="305"/>
      <c r="E364" s="305"/>
      <c r="F364" s="305"/>
      <c r="G364" s="305"/>
      <c r="H364" s="305"/>
      <c r="I364" s="305"/>
      <c r="J364" s="305"/>
    </row>
    <row r="365" spans="1:10" ht="49.5" customHeight="1" thickBot="1" x14ac:dyDescent="0.3">
      <c r="A365" s="309" t="s">
        <v>185</v>
      </c>
      <c r="B365" s="309"/>
      <c r="C365" s="309"/>
      <c r="D365" s="309"/>
      <c r="E365" s="309"/>
      <c r="F365" s="309"/>
      <c r="G365" s="309"/>
      <c r="H365" s="309"/>
      <c r="I365" s="309"/>
      <c r="J365" s="309"/>
    </row>
    <row r="366" spans="1:10" ht="15" customHeight="1" x14ac:dyDescent="0.25">
      <c r="A366" s="310" t="s">
        <v>282</v>
      </c>
      <c r="B366" s="311"/>
      <c r="C366" s="311"/>
      <c r="D366" s="311"/>
      <c r="E366" s="311"/>
      <c r="F366" s="311"/>
      <c r="G366" s="311"/>
      <c r="H366" s="311"/>
      <c r="I366" s="311"/>
      <c r="J366" s="312"/>
    </row>
    <row r="367" spans="1:10" ht="15" customHeight="1" x14ac:dyDescent="0.25">
      <c r="A367" s="313"/>
      <c r="B367" s="314"/>
      <c r="C367" s="314"/>
      <c r="D367" s="314"/>
      <c r="E367" s="314"/>
      <c r="F367" s="314"/>
      <c r="G367" s="314"/>
      <c r="H367" s="314"/>
      <c r="I367" s="314"/>
      <c r="J367" s="315"/>
    </row>
    <row r="368" spans="1:10" ht="15" customHeight="1" x14ac:dyDescent="0.25">
      <c r="A368" s="313"/>
      <c r="B368" s="314"/>
      <c r="C368" s="314"/>
      <c r="D368" s="314"/>
      <c r="E368" s="314"/>
      <c r="F368" s="314"/>
      <c r="G368" s="314"/>
      <c r="H368" s="314"/>
      <c r="I368" s="314"/>
      <c r="J368" s="315"/>
    </row>
    <row r="369" spans="1:10" ht="15" customHeight="1" x14ac:dyDescent="0.25">
      <c r="A369" s="313"/>
      <c r="B369" s="314"/>
      <c r="C369" s="314"/>
      <c r="D369" s="314"/>
      <c r="E369" s="314"/>
      <c r="F369" s="314"/>
      <c r="G369" s="314"/>
      <c r="H369" s="314"/>
      <c r="I369" s="314"/>
      <c r="J369" s="315"/>
    </row>
    <row r="370" spans="1:10" ht="15" customHeight="1" x14ac:dyDescent="0.25">
      <c r="A370" s="313"/>
      <c r="B370" s="314"/>
      <c r="C370" s="314"/>
      <c r="D370" s="314"/>
      <c r="E370" s="314"/>
      <c r="F370" s="314"/>
      <c r="G370" s="314"/>
      <c r="H370" s="314"/>
      <c r="I370" s="314"/>
      <c r="J370" s="315"/>
    </row>
    <row r="371" spans="1:10" ht="15" customHeight="1" x14ac:dyDescent="0.25">
      <c r="A371" s="313"/>
      <c r="B371" s="314"/>
      <c r="C371" s="314"/>
      <c r="D371" s="314"/>
      <c r="E371" s="314"/>
      <c r="F371" s="314"/>
      <c r="G371" s="314"/>
      <c r="H371" s="314"/>
      <c r="I371" s="314"/>
      <c r="J371" s="315"/>
    </row>
    <row r="372" spans="1:10" ht="15" customHeight="1" x14ac:dyDescent="0.25">
      <c r="A372" s="313"/>
      <c r="B372" s="314"/>
      <c r="C372" s="314"/>
      <c r="D372" s="314"/>
      <c r="E372" s="314"/>
      <c r="F372" s="314"/>
      <c r="G372" s="314"/>
      <c r="H372" s="314"/>
      <c r="I372" s="314"/>
      <c r="J372" s="315"/>
    </row>
    <row r="373" spans="1:10" ht="15" customHeight="1" x14ac:dyDescent="0.25">
      <c r="A373" s="313"/>
      <c r="B373" s="314"/>
      <c r="C373" s="314"/>
      <c r="D373" s="314"/>
      <c r="E373" s="314"/>
      <c r="F373" s="314"/>
      <c r="G373" s="314"/>
      <c r="H373" s="314"/>
      <c r="I373" s="314"/>
      <c r="J373" s="315"/>
    </row>
    <row r="374" spans="1:10" ht="15" customHeight="1" x14ac:dyDescent="0.25">
      <c r="A374" s="313"/>
      <c r="B374" s="314"/>
      <c r="C374" s="314"/>
      <c r="D374" s="314"/>
      <c r="E374" s="314"/>
      <c r="F374" s="314"/>
      <c r="G374" s="314"/>
      <c r="H374" s="314"/>
      <c r="I374" s="314"/>
      <c r="J374" s="315"/>
    </row>
    <row r="375" spans="1:10" ht="15" customHeight="1" x14ac:dyDescent="0.25">
      <c r="A375" s="313"/>
      <c r="B375" s="314"/>
      <c r="C375" s="314"/>
      <c r="D375" s="314"/>
      <c r="E375" s="314"/>
      <c r="F375" s="314"/>
      <c r="G375" s="314"/>
      <c r="H375" s="314"/>
      <c r="I375" s="314"/>
      <c r="J375" s="315"/>
    </row>
    <row r="376" spans="1:10" ht="15" customHeight="1" x14ac:dyDescent="0.25">
      <c r="A376" s="313"/>
      <c r="B376" s="314"/>
      <c r="C376" s="314"/>
      <c r="D376" s="314"/>
      <c r="E376" s="314"/>
      <c r="F376" s="314"/>
      <c r="G376" s="314"/>
      <c r="H376" s="314"/>
      <c r="I376" s="314"/>
      <c r="J376" s="315"/>
    </row>
    <row r="377" spans="1:10" ht="15.75" customHeight="1" thickBot="1" x14ac:dyDescent="0.3">
      <c r="A377" s="316"/>
      <c r="B377" s="309"/>
      <c r="C377" s="309"/>
      <c r="D377" s="309"/>
      <c r="E377" s="309"/>
      <c r="F377" s="309"/>
      <c r="G377" s="309"/>
      <c r="H377" s="309"/>
      <c r="I377" s="309"/>
      <c r="J377" s="317"/>
    </row>
    <row r="378" spans="1:10" ht="15.75" thickBot="1" x14ac:dyDescent="0.3">
      <c r="A378" s="318"/>
      <c r="B378" s="319"/>
      <c r="C378" s="319"/>
      <c r="D378" s="319"/>
      <c r="E378" s="319"/>
      <c r="F378" s="319"/>
      <c r="G378" s="319"/>
      <c r="H378" s="319"/>
      <c r="I378" s="319"/>
      <c r="J378" s="320"/>
    </row>
    <row r="379" spans="1:10" ht="18.75" x14ac:dyDescent="0.3">
      <c r="A379" s="330" t="s">
        <v>194</v>
      </c>
      <c r="B379" s="330"/>
      <c r="C379" s="330"/>
      <c r="D379" s="330"/>
      <c r="E379" s="330"/>
      <c r="F379" s="330"/>
      <c r="G379" s="330"/>
      <c r="H379" s="330"/>
      <c r="I379" s="330"/>
      <c r="J379" s="330"/>
    </row>
    <row r="380" spans="1:10" ht="15.75" thickBot="1" x14ac:dyDescent="0.3">
      <c r="A380" s="331"/>
      <c r="B380" s="331"/>
      <c r="C380" s="331"/>
      <c r="D380" s="331"/>
      <c r="E380" s="331"/>
      <c r="F380" s="331"/>
      <c r="G380" s="331"/>
      <c r="H380" s="331"/>
      <c r="I380" s="331"/>
      <c r="J380" s="331"/>
    </row>
    <row r="381" spans="1:10" ht="16.5" thickBot="1" x14ac:dyDescent="0.3">
      <c r="A381" s="321" t="s">
        <v>183</v>
      </c>
      <c r="B381" s="321"/>
      <c r="C381" s="322"/>
      <c r="D381" s="323"/>
      <c r="E381" s="323"/>
      <c r="F381" s="323"/>
      <c r="G381" s="323"/>
      <c r="H381" s="323"/>
      <c r="I381" s="323"/>
      <c r="J381" s="324"/>
    </row>
    <row r="382" spans="1:10" ht="15.75" thickBot="1" x14ac:dyDescent="0.3">
      <c r="A382" s="325"/>
      <c r="B382" s="325"/>
      <c r="C382" s="325"/>
      <c r="D382" s="325"/>
      <c r="E382" s="325"/>
      <c r="F382" s="325"/>
      <c r="G382" s="325"/>
      <c r="H382" s="325"/>
      <c r="I382" s="325"/>
      <c r="J382" s="325"/>
    </row>
    <row r="383" spans="1:10" ht="15.75" thickBot="1" x14ac:dyDescent="0.3">
      <c r="A383" s="326" t="s">
        <v>68</v>
      </c>
      <c r="B383" s="326"/>
      <c r="C383" s="327"/>
      <c r="D383" s="185"/>
      <c r="F383" s="328" t="s">
        <v>69</v>
      </c>
      <c r="G383" s="328"/>
      <c r="H383" s="329"/>
      <c r="I383" s="185"/>
    </row>
    <row r="384" spans="1:10" x14ac:dyDescent="0.25">
      <c r="A384" s="325"/>
      <c r="B384" s="325"/>
      <c r="C384" s="325"/>
      <c r="D384" s="325"/>
      <c r="E384" s="325"/>
      <c r="F384" s="325"/>
      <c r="G384" s="325"/>
      <c r="H384" s="325"/>
      <c r="I384" s="325"/>
      <c r="J384" s="325"/>
    </row>
    <row r="385" spans="1:10" ht="16.5" thickBot="1" x14ac:dyDescent="0.3">
      <c r="A385" s="295" t="s">
        <v>184</v>
      </c>
      <c r="B385" s="295"/>
      <c r="C385" s="295"/>
      <c r="D385" s="295"/>
      <c r="E385" s="295"/>
      <c r="F385" s="295"/>
      <c r="G385" s="295"/>
      <c r="H385" s="295"/>
      <c r="I385" s="295"/>
      <c r="J385" s="295"/>
    </row>
    <row r="386" spans="1:10" x14ac:dyDescent="0.25">
      <c r="A386" s="296"/>
      <c r="B386" s="297"/>
      <c r="C386" s="297"/>
      <c r="D386" s="297"/>
      <c r="E386" s="297"/>
      <c r="F386" s="297"/>
      <c r="G386" s="297"/>
      <c r="H386" s="297"/>
      <c r="I386" s="297"/>
      <c r="J386" s="298"/>
    </row>
    <row r="387" spans="1:10" x14ac:dyDescent="0.25">
      <c r="A387" s="299"/>
      <c r="B387" s="300"/>
      <c r="C387" s="300"/>
      <c r="D387" s="300"/>
      <c r="E387" s="300"/>
      <c r="F387" s="300"/>
      <c r="G387" s="300"/>
      <c r="H387" s="300"/>
      <c r="I387" s="300"/>
      <c r="J387" s="301"/>
    </row>
    <row r="388" spans="1:10" x14ac:dyDescent="0.25">
      <c r="A388" s="299"/>
      <c r="B388" s="300"/>
      <c r="C388" s="300"/>
      <c r="D388" s="300"/>
      <c r="E388" s="300"/>
      <c r="F388" s="300"/>
      <c r="G388" s="300"/>
      <c r="H388" s="300"/>
      <c r="I388" s="300"/>
      <c r="J388" s="301"/>
    </row>
    <row r="389" spans="1:10" x14ac:dyDescent="0.25">
      <c r="A389" s="299"/>
      <c r="B389" s="300"/>
      <c r="C389" s="300"/>
      <c r="D389" s="300"/>
      <c r="E389" s="300"/>
      <c r="F389" s="300"/>
      <c r="G389" s="300"/>
      <c r="H389" s="300"/>
      <c r="I389" s="300"/>
      <c r="J389" s="301"/>
    </row>
    <row r="390" spans="1:10" x14ac:dyDescent="0.25">
      <c r="A390" s="299"/>
      <c r="B390" s="300"/>
      <c r="C390" s="300"/>
      <c r="D390" s="300"/>
      <c r="E390" s="300"/>
      <c r="F390" s="300"/>
      <c r="G390" s="300"/>
      <c r="H390" s="300"/>
      <c r="I390" s="300"/>
      <c r="J390" s="301"/>
    </row>
    <row r="391" spans="1:10" x14ac:dyDescent="0.25">
      <c r="A391" s="299"/>
      <c r="B391" s="300"/>
      <c r="C391" s="300"/>
      <c r="D391" s="300"/>
      <c r="E391" s="300"/>
      <c r="F391" s="300"/>
      <c r="G391" s="300"/>
      <c r="H391" s="300"/>
      <c r="I391" s="300"/>
      <c r="J391" s="301"/>
    </row>
    <row r="392" spans="1:10" x14ac:dyDescent="0.25">
      <c r="A392" s="299"/>
      <c r="B392" s="300"/>
      <c r="C392" s="300"/>
      <c r="D392" s="300"/>
      <c r="E392" s="300"/>
      <c r="F392" s="300"/>
      <c r="G392" s="300"/>
      <c r="H392" s="300"/>
      <c r="I392" s="300"/>
      <c r="J392" s="301"/>
    </row>
    <row r="393" spans="1:10" x14ac:dyDescent="0.25">
      <c r="A393" s="299"/>
      <c r="B393" s="300"/>
      <c r="C393" s="300"/>
      <c r="D393" s="300"/>
      <c r="E393" s="300"/>
      <c r="F393" s="300"/>
      <c r="G393" s="300"/>
      <c r="H393" s="300"/>
      <c r="I393" s="300"/>
      <c r="J393" s="301"/>
    </row>
    <row r="394" spans="1:10" x14ac:dyDescent="0.25">
      <c r="A394" s="299"/>
      <c r="B394" s="300"/>
      <c r="C394" s="300"/>
      <c r="D394" s="300"/>
      <c r="E394" s="300"/>
      <c r="F394" s="300"/>
      <c r="G394" s="300"/>
      <c r="H394" s="300"/>
      <c r="I394" s="300"/>
      <c r="J394" s="301"/>
    </row>
    <row r="395" spans="1:10" ht="15.75" thickBot="1" x14ac:dyDescent="0.3">
      <c r="A395" s="302"/>
      <c r="B395" s="303"/>
      <c r="C395" s="303"/>
      <c r="D395" s="303"/>
      <c r="E395" s="303"/>
      <c r="F395" s="303"/>
      <c r="G395" s="303"/>
      <c r="H395" s="303"/>
      <c r="I395" s="303"/>
      <c r="J395" s="304"/>
    </row>
    <row r="396" spans="1:10" x14ac:dyDescent="0.25">
      <c r="A396" s="305"/>
      <c r="B396" s="305"/>
      <c r="C396" s="305"/>
      <c r="D396" s="305"/>
      <c r="E396" s="305"/>
      <c r="F396" s="305"/>
      <c r="G396" s="305"/>
      <c r="H396" s="305"/>
      <c r="I396" s="305"/>
      <c r="J396" s="305"/>
    </row>
    <row r="397" spans="1:10" ht="16.5" thickBot="1" x14ac:dyDescent="0.3">
      <c r="A397" s="295" t="s">
        <v>29</v>
      </c>
      <c r="B397" s="295"/>
      <c r="C397" s="295"/>
      <c r="D397" s="295"/>
      <c r="E397" s="295"/>
      <c r="F397" s="295"/>
      <c r="G397" s="295"/>
      <c r="H397" s="295"/>
      <c r="I397" s="295"/>
      <c r="J397" s="295"/>
    </row>
    <row r="398" spans="1:10" x14ac:dyDescent="0.25">
      <c r="A398" s="296"/>
      <c r="B398" s="297"/>
      <c r="C398" s="297"/>
      <c r="D398" s="297"/>
      <c r="E398" s="297"/>
      <c r="F398" s="297"/>
      <c r="G398" s="297"/>
      <c r="H398" s="297"/>
      <c r="I398" s="297"/>
      <c r="J398" s="298"/>
    </row>
    <row r="399" spans="1:10" x14ac:dyDescent="0.25">
      <c r="A399" s="299"/>
      <c r="B399" s="300"/>
      <c r="C399" s="300"/>
      <c r="D399" s="300"/>
      <c r="E399" s="300"/>
      <c r="F399" s="300"/>
      <c r="G399" s="300"/>
      <c r="H399" s="300"/>
      <c r="I399" s="300"/>
      <c r="J399" s="301"/>
    </row>
    <row r="400" spans="1:10" x14ac:dyDescent="0.25">
      <c r="A400" s="299"/>
      <c r="B400" s="300"/>
      <c r="C400" s="300"/>
      <c r="D400" s="300"/>
      <c r="E400" s="300"/>
      <c r="F400" s="300"/>
      <c r="G400" s="300"/>
      <c r="H400" s="300"/>
      <c r="I400" s="300"/>
      <c r="J400" s="301"/>
    </row>
    <row r="401" spans="1:10" x14ac:dyDescent="0.25">
      <c r="A401" s="299"/>
      <c r="B401" s="300"/>
      <c r="C401" s="300"/>
      <c r="D401" s="300"/>
      <c r="E401" s="300"/>
      <c r="F401" s="300"/>
      <c r="G401" s="300"/>
      <c r="H401" s="300"/>
      <c r="I401" s="300"/>
      <c r="J401" s="301"/>
    </row>
    <row r="402" spans="1:10" ht="15.75" thickBot="1" x14ac:dyDescent="0.3">
      <c r="A402" s="302"/>
      <c r="B402" s="303"/>
      <c r="C402" s="303"/>
      <c r="D402" s="303"/>
      <c r="E402" s="303"/>
      <c r="F402" s="303"/>
      <c r="G402" s="303"/>
      <c r="H402" s="303"/>
      <c r="I402" s="303"/>
      <c r="J402" s="304"/>
    </row>
    <row r="403" spans="1:10" x14ac:dyDescent="0.25">
      <c r="A403" s="305"/>
      <c r="B403" s="305"/>
      <c r="C403" s="305"/>
      <c r="D403" s="305"/>
      <c r="E403" s="305"/>
      <c r="F403" s="305"/>
      <c r="G403" s="305"/>
      <c r="H403" s="305"/>
      <c r="I403" s="305"/>
      <c r="J403" s="305"/>
    </row>
    <row r="404" spans="1:10" ht="16.5" thickBot="1" x14ac:dyDescent="0.3">
      <c r="A404" s="295" t="s">
        <v>27</v>
      </c>
      <c r="B404" s="295"/>
      <c r="C404" s="295"/>
      <c r="D404" s="295"/>
      <c r="E404" s="295"/>
      <c r="F404" s="295"/>
      <c r="G404" s="295"/>
      <c r="H404" s="295"/>
      <c r="I404" s="295"/>
      <c r="J404" s="295"/>
    </row>
    <row r="405" spans="1:10" ht="15.75" thickBot="1" x14ac:dyDescent="0.3">
      <c r="A405" s="306"/>
      <c r="B405" s="307"/>
      <c r="C405" s="307"/>
      <c r="D405" s="307"/>
      <c r="E405" s="307"/>
      <c r="F405" s="307"/>
      <c r="G405" s="307"/>
      <c r="H405" s="307"/>
      <c r="I405" s="307"/>
      <c r="J405" s="308"/>
    </row>
    <row r="406" spans="1:10" x14ac:dyDescent="0.25">
      <c r="A406" s="305"/>
      <c r="B406" s="305"/>
      <c r="C406" s="305"/>
      <c r="D406" s="305"/>
      <c r="E406" s="305"/>
      <c r="F406" s="305"/>
      <c r="G406" s="305"/>
      <c r="H406" s="305"/>
      <c r="I406" s="305"/>
      <c r="J406" s="305"/>
    </row>
    <row r="407" spans="1:10" ht="53.45" customHeight="1" thickBot="1" x14ac:dyDescent="0.3">
      <c r="A407" s="309" t="s">
        <v>185</v>
      </c>
      <c r="B407" s="309"/>
      <c r="C407" s="309"/>
      <c r="D407" s="309"/>
      <c r="E407" s="309"/>
      <c r="F407" s="309"/>
      <c r="G407" s="309"/>
      <c r="H407" s="309"/>
      <c r="I407" s="309"/>
      <c r="J407" s="309"/>
    </row>
    <row r="408" spans="1:10" x14ac:dyDescent="0.25">
      <c r="A408" s="310"/>
      <c r="B408" s="311"/>
      <c r="C408" s="311"/>
      <c r="D408" s="311"/>
      <c r="E408" s="311"/>
      <c r="F408" s="311"/>
      <c r="G408" s="311"/>
      <c r="H408" s="311"/>
      <c r="I408" s="311"/>
      <c r="J408" s="312"/>
    </row>
    <row r="409" spans="1:10" x14ac:dyDescent="0.25">
      <c r="A409" s="313"/>
      <c r="B409" s="314"/>
      <c r="C409" s="314"/>
      <c r="D409" s="314"/>
      <c r="E409" s="314"/>
      <c r="F409" s="314"/>
      <c r="G409" s="314"/>
      <c r="H409" s="314"/>
      <c r="I409" s="314"/>
      <c r="J409" s="315"/>
    </row>
    <row r="410" spans="1:10" x14ac:dyDescent="0.25">
      <c r="A410" s="313"/>
      <c r="B410" s="314"/>
      <c r="C410" s="314"/>
      <c r="D410" s="314"/>
      <c r="E410" s="314"/>
      <c r="F410" s="314"/>
      <c r="G410" s="314"/>
      <c r="H410" s="314"/>
      <c r="I410" s="314"/>
      <c r="J410" s="315"/>
    </row>
    <row r="411" spans="1:10" x14ac:dyDescent="0.25">
      <c r="A411" s="313"/>
      <c r="B411" s="314"/>
      <c r="C411" s="314"/>
      <c r="D411" s="314"/>
      <c r="E411" s="314"/>
      <c r="F411" s="314"/>
      <c r="G411" s="314"/>
      <c r="H411" s="314"/>
      <c r="I411" s="314"/>
      <c r="J411" s="315"/>
    </row>
    <row r="412" spans="1:10" x14ac:dyDescent="0.25">
      <c r="A412" s="313"/>
      <c r="B412" s="314"/>
      <c r="C412" s="314"/>
      <c r="D412" s="314"/>
      <c r="E412" s="314"/>
      <c r="F412" s="314"/>
      <c r="G412" s="314"/>
      <c r="H412" s="314"/>
      <c r="I412" s="314"/>
      <c r="J412" s="315"/>
    </row>
    <row r="413" spans="1:10" x14ac:dyDescent="0.25">
      <c r="A413" s="313"/>
      <c r="B413" s="314"/>
      <c r="C413" s="314"/>
      <c r="D413" s="314"/>
      <c r="E413" s="314"/>
      <c r="F413" s="314"/>
      <c r="G413" s="314"/>
      <c r="H413" s="314"/>
      <c r="I413" s="314"/>
      <c r="J413" s="315"/>
    </row>
    <row r="414" spans="1:10" x14ac:dyDescent="0.25">
      <c r="A414" s="313"/>
      <c r="B414" s="314"/>
      <c r="C414" s="314"/>
      <c r="D414" s="314"/>
      <c r="E414" s="314"/>
      <c r="F414" s="314"/>
      <c r="G414" s="314"/>
      <c r="H414" s="314"/>
      <c r="I414" s="314"/>
      <c r="J414" s="315"/>
    </row>
    <row r="415" spans="1:10" x14ac:dyDescent="0.25">
      <c r="A415" s="313"/>
      <c r="B415" s="314"/>
      <c r="C415" s="314"/>
      <c r="D415" s="314"/>
      <c r="E415" s="314"/>
      <c r="F415" s="314"/>
      <c r="G415" s="314"/>
      <c r="H415" s="314"/>
      <c r="I415" s="314"/>
      <c r="J415" s="315"/>
    </row>
    <row r="416" spans="1:10" x14ac:dyDescent="0.25">
      <c r="A416" s="313"/>
      <c r="B416" s="314"/>
      <c r="C416" s="314"/>
      <c r="D416" s="314"/>
      <c r="E416" s="314"/>
      <c r="F416" s="314"/>
      <c r="G416" s="314"/>
      <c r="H416" s="314"/>
      <c r="I416" s="314"/>
      <c r="J416" s="315"/>
    </row>
    <row r="417" spans="1:10" x14ac:dyDescent="0.25">
      <c r="A417" s="313"/>
      <c r="B417" s="314"/>
      <c r="C417" s="314"/>
      <c r="D417" s="314"/>
      <c r="E417" s="314"/>
      <c r="F417" s="314"/>
      <c r="G417" s="314"/>
      <c r="H417" s="314"/>
      <c r="I417" s="314"/>
      <c r="J417" s="315"/>
    </row>
    <row r="418" spans="1:10" x14ac:dyDescent="0.25">
      <c r="A418" s="313"/>
      <c r="B418" s="314"/>
      <c r="C418" s="314"/>
      <c r="D418" s="314"/>
      <c r="E418" s="314"/>
      <c r="F418" s="314"/>
      <c r="G418" s="314"/>
      <c r="H418" s="314"/>
      <c r="I418" s="314"/>
      <c r="J418" s="315"/>
    </row>
    <row r="419" spans="1:10" ht="15.75" thickBot="1" x14ac:dyDescent="0.3">
      <c r="A419" s="316"/>
      <c r="B419" s="309"/>
      <c r="C419" s="309"/>
      <c r="D419" s="309"/>
      <c r="E419" s="309"/>
      <c r="F419" s="309"/>
      <c r="G419" s="309"/>
      <c r="H419" s="309"/>
      <c r="I419" s="309"/>
      <c r="J419" s="317"/>
    </row>
    <row r="420" spans="1:10" ht="15.75" thickBot="1" x14ac:dyDescent="0.3">
      <c r="A420" s="318"/>
      <c r="B420" s="319"/>
      <c r="C420" s="319"/>
      <c r="D420" s="319"/>
      <c r="E420" s="319"/>
      <c r="F420" s="319"/>
      <c r="G420" s="319"/>
      <c r="H420" s="319"/>
      <c r="I420" s="319"/>
      <c r="J420" s="320"/>
    </row>
    <row r="421" spans="1:10" ht="18.75" x14ac:dyDescent="0.3">
      <c r="A421" s="330" t="s">
        <v>197</v>
      </c>
      <c r="B421" s="330"/>
      <c r="C421" s="330"/>
      <c r="D421" s="330"/>
      <c r="E421" s="330"/>
      <c r="F421" s="330"/>
      <c r="G421" s="330"/>
      <c r="H421" s="330"/>
      <c r="I421" s="330"/>
      <c r="J421" s="330"/>
    </row>
    <row r="422" spans="1:10" ht="15.75" thickBot="1" x14ac:dyDescent="0.3">
      <c r="A422" s="331"/>
      <c r="B422" s="331"/>
      <c r="C422" s="331"/>
      <c r="D422" s="331"/>
      <c r="E422" s="331"/>
      <c r="F422" s="331"/>
      <c r="G422" s="331"/>
      <c r="H422" s="331"/>
      <c r="I422" s="331"/>
      <c r="J422" s="331"/>
    </row>
    <row r="423" spans="1:10" ht="16.5" thickBot="1" x14ac:dyDescent="0.3">
      <c r="A423" s="321" t="s">
        <v>183</v>
      </c>
      <c r="B423" s="321"/>
      <c r="C423" s="322"/>
      <c r="D423" s="323"/>
      <c r="E423" s="323"/>
      <c r="F423" s="323"/>
      <c r="G423" s="323"/>
      <c r="H423" s="323"/>
      <c r="I423" s="323"/>
      <c r="J423" s="324"/>
    </row>
    <row r="424" spans="1:10" ht="15.75" thickBot="1" x14ac:dyDescent="0.3">
      <c r="A424" s="325"/>
      <c r="B424" s="325"/>
      <c r="C424" s="325"/>
      <c r="D424" s="325"/>
      <c r="E424" s="325"/>
      <c r="F424" s="325"/>
      <c r="G424" s="325"/>
      <c r="H424" s="325"/>
      <c r="I424" s="325"/>
      <c r="J424" s="325"/>
    </row>
    <row r="425" spans="1:10" ht="15.75" thickBot="1" x14ac:dyDescent="0.3">
      <c r="A425" s="326" t="s">
        <v>68</v>
      </c>
      <c r="B425" s="326"/>
      <c r="C425" s="327"/>
      <c r="D425" s="185"/>
      <c r="F425" s="328" t="s">
        <v>69</v>
      </c>
      <c r="G425" s="328"/>
      <c r="H425" s="329"/>
      <c r="I425" s="185"/>
    </row>
    <row r="426" spans="1:10" x14ac:dyDescent="0.25">
      <c r="A426" s="325"/>
      <c r="B426" s="325"/>
      <c r="C426" s="325"/>
      <c r="D426" s="325"/>
      <c r="E426" s="325"/>
      <c r="F426" s="325"/>
      <c r="G426" s="325"/>
      <c r="H426" s="325"/>
      <c r="I426" s="325"/>
      <c r="J426" s="325"/>
    </row>
    <row r="427" spans="1:10" ht="16.5" thickBot="1" x14ac:dyDescent="0.3">
      <c r="A427" s="295" t="s">
        <v>184</v>
      </c>
      <c r="B427" s="295"/>
      <c r="C427" s="295"/>
      <c r="D427" s="295"/>
      <c r="E427" s="295"/>
      <c r="F427" s="295"/>
      <c r="G427" s="295"/>
      <c r="H427" s="295"/>
      <c r="I427" s="295"/>
      <c r="J427" s="295"/>
    </row>
    <row r="428" spans="1:10" x14ac:dyDescent="0.25">
      <c r="A428" s="296"/>
      <c r="B428" s="297"/>
      <c r="C428" s="297"/>
      <c r="D428" s="297"/>
      <c r="E428" s="297"/>
      <c r="F428" s="297"/>
      <c r="G428" s="297"/>
      <c r="H428" s="297"/>
      <c r="I428" s="297"/>
      <c r="J428" s="298"/>
    </row>
    <row r="429" spans="1:10" x14ac:dyDescent="0.25">
      <c r="A429" s="299"/>
      <c r="B429" s="300"/>
      <c r="C429" s="300"/>
      <c r="D429" s="300"/>
      <c r="E429" s="300"/>
      <c r="F429" s="300"/>
      <c r="G429" s="300"/>
      <c r="H429" s="300"/>
      <c r="I429" s="300"/>
      <c r="J429" s="301"/>
    </row>
    <row r="430" spans="1:10" x14ac:dyDescent="0.25">
      <c r="A430" s="299"/>
      <c r="B430" s="300"/>
      <c r="C430" s="300"/>
      <c r="D430" s="300"/>
      <c r="E430" s="300"/>
      <c r="F430" s="300"/>
      <c r="G430" s="300"/>
      <c r="H430" s="300"/>
      <c r="I430" s="300"/>
      <c r="J430" s="301"/>
    </row>
    <row r="431" spans="1:10" x14ac:dyDescent="0.25">
      <c r="A431" s="299"/>
      <c r="B431" s="300"/>
      <c r="C431" s="300"/>
      <c r="D431" s="300"/>
      <c r="E431" s="300"/>
      <c r="F431" s="300"/>
      <c r="G431" s="300"/>
      <c r="H431" s="300"/>
      <c r="I431" s="300"/>
      <c r="J431" s="301"/>
    </row>
    <row r="432" spans="1:10" x14ac:dyDescent="0.25">
      <c r="A432" s="299"/>
      <c r="B432" s="300"/>
      <c r="C432" s="300"/>
      <c r="D432" s="300"/>
      <c r="E432" s="300"/>
      <c r="F432" s="300"/>
      <c r="G432" s="300"/>
      <c r="H432" s="300"/>
      <c r="I432" s="300"/>
      <c r="J432" s="301"/>
    </row>
    <row r="433" spans="1:10" x14ac:dyDescent="0.25">
      <c r="A433" s="299"/>
      <c r="B433" s="300"/>
      <c r="C433" s="300"/>
      <c r="D433" s="300"/>
      <c r="E433" s="300"/>
      <c r="F433" s="300"/>
      <c r="G433" s="300"/>
      <c r="H433" s="300"/>
      <c r="I433" s="300"/>
      <c r="J433" s="301"/>
    </row>
    <row r="434" spans="1:10" x14ac:dyDescent="0.25">
      <c r="A434" s="299"/>
      <c r="B434" s="300"/>
      <c r="C434" s="300"/>
      <c r="D434" s="300"/>
      <c r="E434" s="300"/>
      <c r="F434" s="300"/>
      <c r="G434" s="300"/>
      <c r="H434" s="300"/>
      <c r="I434" s="300"/>
      <c r="J434" s="301"/>
    </row>
    <row r="435" spans="1:10" x14ac:dyDescent="0.25">
      <c r="A435" s="299"/>
      <c r="B435" s="300"/>
      <c r="C435" s="300"/>
      <c r="D435" s="300"/>
      <c r="E435" s="300"/>
      <c r="F435" s="300"/>
      <c r="G435" s="300"/>
      <c r="H435" s="300"/>
      <c r="I435" s="300"/>
      <c r="J435" s="301"/>
    </row>
    <row r="436" spans="1:10" x14ac:dyDescent="0.25">
      <c r="A436" s="299"/>
      <c r="B436" s="300"/>
      <c r="C436" s="300"/>
      <c r="D436" s="300"/>
      <c r="E436" s="300"/>
      <c r="F436" s="300"/>
      <c r="G436" s="300"/>
      <c r="H436" s="300"/>
      <c r="I436" s="300"/>
      <c r="J436" s="301"/>
    </row>
    <row r="437" spans="1:10" ht="15.75" thickBot="1" x14ac:dyDescent="0.3">
      <c r="A437" s="302"/>
      <c r="B437" s="303"/>
      <c r="C437" s="303"/>
      <c r="D437" s="303"/>
      <c r="E437" s="303"/>
      <c r="F437" s="303"/>
      <c r="G437" s="303"/>
      <c r="H437" s="303"/>
      <c r="I437" s="303"/>
      <c r="J437" s="304"/>
    </row>
    <row r="438" spans="1:10" x14ac:dyDescent="0.25">
      <c r="A438" s="305"/>
      <c r="B438" s="305"/>
      <c r="C438" s="305"/>
      <c r="D438" s="305"/>
      <c r="E438" s="305"/>
      <c r="F438" s="305"/>
      <c r="G438" s="305"/>
      <c r="H438" s="305"/>
      <c r="I438" s="305"/>
      <c r="J438" s="305"/>
    </row>
    <row r="439" spans="1:10" ht="16.5" thickBot="1" x14ac:dyDescent="0.3">
      <c r="A439" s="295" t="s">
        <v>29</v>
      </c>
      <c r="B439" s="295"/>
      <c r="C439" s="295"/>
      <c r="D439" s="295"/>
      <c r="E439" s="295"/>
      <c r="F439" s="295"/>
      <c r="G439" s="295"/>
      <c r="H439" s="295"/>
      <c r="I439" s="295"/>
      <c r="J439" s="295"/>
    </row>
    <row r="440" spans="1:10" x14ac:dyDescent="0.25">
      <c r="A440" s="296"/>
      <c r="B440" s="297"/>
      <c r="C440" s="297"/>
      <c r="D440" s="297"/>
      <c r="E440" s="297"/>
      <c r="F440" s="297"/>
      <c r="G440" s="297"/>
      <c r="H440" s="297"/>
      <c r="I440" s="297"/>
      <c r="J440" s="298"/>
    </row>
    <row r="441" spans="1:10" x14ac:dyDescent="0.25">
      <c r="A441" s="299"/>
      <c r="B441" s="300"/>
      <c r="C441" s="300"/>
      <c r="D441" s="300"/>
      <c r="E441" s="300"/>
      <c r="F441" s="300"/>
      <c r="G441" s="300"/>
      <c r="H441" s="300"/>
      <c r="I441" s="300"/>
      <c r="J441" s="301"/>
    </row>
    <row r="442" spans="1:10" x14ac:dyDescent="0.25">
      <c r="A442" s="299"/>
      <c r="B442" s="300"/>
      <c r="C442" s="300"/>
      <c r="D442" s="300"/>
      <c r="E442" s="300"/>
      <c r="F442" s="300"/>
      <c r="G442" s="300"/>
      <c r="H442" s="300"/>
      <c r="I442" s="300"/>
      <c r="J442" s="301"/>
    </row>
    <row r="443" spans="1:10" x14ac:dyDescent="0.25">
      <c r="A443" s="299"/>
      <c r="B443" s="300"/>
      <c r="C443" s="300"/>
      <c r="D443" s="300"/>
      <c r="E443" s="300"/>
      <c r="F443" s="300"/>
      <c r="G443" s="300"/>
      <c r="H443" s="300"/>
      <c r="I443" s="300"/>
      <c r="J443" s="301"/>
    </row>
    <row r="444" spans="1:10" ht="15.75" thickBot="1" x14ac:dyDescent="0.3">
      <c r="A444" s="302"/>
      <c r="B444" s="303"/>
      <c r="C444" s="303"/>
      <c r="D444" s="303"/>
      <c r="E444" s="303"/>
      <c r="F444" s="303"/>
      <c r="G444" s="303"/>
      <c r="H444" s="303"/>
      <c r="I444" s="303"/>
      <c r="J444" s="304"/>
    </row>
    <row r="445" spans="1:10" x14ac:dyDescent="0.25">
      <c r="A445" s="305"/>
      <c r="B445" s="305"/>
      <c r="C445" s="305"/>
      <c r="D445" s="305"/>
      <c r="E445" s="305"/>
      <c r="F445" s="305"/>
      <c r="G445" s="305"/>
      <c r="H445" s="305"/>
      <c r="I445" s="305"/>
      <c r="J445" s="305"/>
    </row>
    <row r="446" spans="1:10" ht="16.5" thickBot="1" x14ac:dyDescent="0.3">
      <c r="A446" s="295" t="s">
        <v>27</v>
      </c>
      <c r="B446" s="295"/>
      <c r="C446" s="295"/>
      <c r="D446" s="295"/>
      <c r="E446" s="295"/>
      <c r="F446" s="295"/>
      <c r="G446" s="295"/>
      <c r="H446" s="295"/>
      <c r="I446" s="295"/>
      <c r="J446" s="295"/>
    </row>
    <row r="447" spans="1:10" ht="15.75" thickBot="1" x14ac:dyDescent="0.3">
      <c r="A447" s="332"/>
      <c r="B447" s="333"/>
      <c r="C447" s="333"/>
      <c r="D447" s="333"/>
      <c r="E447" s="333"/>
      <c r="F447" s="333"/>
      <c r="G447" s="333"/>
      <c r="H447" s="333"/>
      <c r="I447" s="333"/>
      <c r="J447" s="334"/>
    </row>
    <row r="448" spans="1:10" x14ac:dyDescent="0.25">
      <c r="A448" s="305"/>
      <c r="B448" s="305"/>
      <c r="C448" s="305"/>
      <c r="D448" s="305"/>
      <c r="E448" s="305"/>
      <c r="F448" s="305"/>
      <c r="G448" s="305"/>
      <c r="H448" s="305"/>
      <c r="I448" s="305"/>
      <c r="J448" s="305"/>
    </row>
    <row r="449" spans="1:10" ht="50.1" customHeight="1" thickBot="1" x14ac:dyDescent="0.3">
      <c r="A449" s="309" t="s">
        <v>185</v>
      </c>
      <c r="B449" s="309"/>
      <c r="C449" s="309"/>
      <c r="D449" s="309"/>
      <c r="E449" s="309"/>
      <c r="F449" s="309"/>
      <c r="G449" s="309"/>
      <c r="H449" s="309"/>
      <c r="I449" s="309"/>
      <c r="J449" s="309"/>
    </row>
    <row r="450" spans="1:10" x14ac:dyDescent="0.25">
      <c r="A450" s="310"/>
      <c r="B450" s="311"/>
      <c r="C450" s="311"/>
      <c r="D450" s="311"/>
      <c r="E450" s="311"/>
      <c r="F450" s="311"/>
      <c r="G450" s="311"/>
      <c r="H450" s="311"/>
      <c r="I450" s="311"/>
      <c r="J450" s="312"/>
    </row>
    <row r="451" spans="1:10" x14ac:dyDescent="0.25">
      <c r="A451" s="313"/>
      <c r="B451" s="314"/>
      <c r="C451" s="314"/>
      <c r="D451" s="314"/>
      <c r="E451" s="314"/>
      <c r="F451" s="314"/>
      <c r="G451" s="314"/>
      <c r="H451" s="314"/>
      <c r="I451" s="314"/>
      <c r="J451" s="315"/>
    </row>
    <row r="452" spans="1:10" x14ac:dyDescent="0.25">
      <c r="A452" s="313"/>
      <c r="B452" s="314"/>
      <c r="C452" s="314"/>
      <c r="D452" s="314"/>
      <c r="E452" s="314"/>
      <c r="F452" s="314"/>
      <c r="G452" s="314"/>
      <c r="H452" s="314"/>
      <c r="I452" s="314"/>
      <c r="J452" s="315"/>
    </row>
    <row r="453" spans="1:10" x14ac:dyDescent="0.25">
      <c r="A453" s="313"/>
      <c r="B453" s="314"/>
      <c r="C453" s="314"/>
      <c r="D453" s="314"/>
      <c r="E453" s="314"/>
      <c r="F453" s="314"/>
      <c r="G453" s="314"/>
      <c r="H453" s="314"/>
      <c r="I453" s="314"/>
      <c r="J453" s="315"/>
    </row>
    <row r="454" spans="1:10" x14ac:dyDescent="0.25">
      <c r="A454" s="313"/>
      <c r="B454" s="314"/>
      <c r="C454" s="314"/>
      <c r="D454" s="314"/>
      <c r="E454" s="314"/>
      <c r="F454" s="314"/>
      <c r="G454" s="314"/>
      <c r="H454" s="314"/>
      <c r="I454" s="314"/>
      <c r="J454" s="315"/>
    </row>
    <row r="455" spans="1:10" x14ac:dyDescent="0.25">
      <c r="A455" s="313"/>
      <c r="B455" s="314"/>
      <c r="C455" s="314"/>
      <c r="D455" s="314"/>
      <c r="E455" s="314"/>
      <c r="F455" s="314"/>
      <c r="G455" s="314"/>
      <c r="H455" s="314"/>
      <c r="I455" s="314"/>
      <c r="J455" s="315"/>
    </row>
    <row r="456" spans="1:10" x14ac:dyDescent="0.25">
      <c r="A456" s="313"/>
      <c r="B456" s="314"/>
      <c r="C456" s="314"/>
      <c r="D456" s="314"/>
      <c r="E456" s="314"/>
      <c r="F456" s="314"/>
      <c r="G456" s="314"/>
      <c r="H456" s="314"/>
      <c r="I456" s="314"/>
      <c r="J456" s="315"/>
    </row>
    <row r="457" spans="1:10" x14ac:dyDescent="0.25">
      <c r="A457" s="313"/>
      <c r="B457" s="314"/>
      <c r="C457" s="314"/>
      <c r="D457" s="314"/>
      <c r="E457" s="314"/>
      <c r="F457" s="314"/>
      <c r="G457" s="314"/>
      <c r="H457" s="314"/>
      <c r="I457" s="314"/>
      <c r="J457" s="315"/>
    </row>
    <row r="458" spans="1:10" x14ac:dyDescent="0.25">
      <c r="A458" s="313"/>
      <c r="B458" s="314"/>
      <c r="C458" s="314"/>
      <c r="D458" s="314"/>
      <c r="E458" s="314"/>
      <c r="F458" s="314"/>
      <c r="G458" s="314"/>
      <c r="H458" s="314"/>
      <c r="I458" s="314"/>
      <c r="J458" s="315"/>
    </row>
    <row r="459" spans="1:10" x14ac:dyDescent="0.25">
      <c r="A459" s="313"/>
      <c r="B459" s="314"/>
      <c r="C459" s="314"/>
      <c r="D459" s="314"/>
      <c r="E459" s="314"/>
      <c r="F459" s="314"/>
      <c r="G459" s="314"/>
      <c r="H459" s="314"/>
      <c r="I459" s="314"/>
      <c r="J459" s="315"/>
    </row>
    <row r="460" spans="1:10" x14ac:dyDescent="0.25">
      <c r="A460" s="313"/>
      <c r="B460" s="314"/>
      <c r="C460" s="314"/>
      <c r="D460" s="314"/>
      <c r="E460" s="314"/>
      <c r="F460" s="314"/>
      <c r="G460" s="314"/>
      <c r="H460" s="314"/>
      <c r="I460" s="314"/>
      <c r="J460" s="315"/>
    </row>
    <row r="461" spans="1:10" ht="15.75" thickBot="1" x14ac:dyDescent="0.3">
      <c r="A461" s="316"/>
      <c r="B461" s="309"/>
      <c r="C461" s="309"/>
      <c r="D461" s="309"/>
      <c r="E461" s="309"/>
      <c r="F461" s="309"/>
      <c r="G461" s="309"/>
      <c r="H461" s="309"/>
      <c r="I461" s="309"/>
      <c r="J461" s="317"/>
    </row>
    <row r="462" spans="1:10" ht="15.75" thickBot="1" x14ac:dyDescent="0.3">
      <c r="A462" s="318"/>
      <c r="B462" s="319"/>
      <c r="C462" s="319"/>
      <c r="D462" s="319"/>
      <c r="E462" s="319"/>
      <c r="F462" s="319"/>
      <c r="G462" s="319"/>
      <c r="H462" s="319"/>
      <c r="I462" s="319"/>
      <c r="J462" s="320"/>
    </row>
    <row r="463" spans="1:10" ht="18.75" x14ac:dyDescent="0.3">
      <c r="A463" s="330" t="s">
        <v>198</v>
      </c>
      <c r="B463" s="330"/>
      <c r="C463" s="330"/>
      <c r="D463" s="330"/>
      <c r="E463" s="330"/>
      <c r="F463" s="330"/>
      <c r="G463" s="330"/>
      <c r="H463" s="330"/>
      <c r="I463" s="330"/>
      <c r="J463" s="330"/>
    </row>
    <row r="464" spans="1:10" ht="15.75" thickBot="1" x14ac:dyDescent="0.3">
      <c r="A464" s="331"/>
      <c r="B464" s="331"/>
      <c r="C464" s="331"/>
      <c r="D464" s="331"/>
      <c r="E464" s="331"/>
      <c r="F464" s="331"/>
      <c r="G464" s="331"/>
      <c r="H464" s="331"/>
      <c r="I464" s="331"/>
      <c r="J464" s="331"/>
    </row>
    <row r="465" spans="1:10" ht="16.5" thickBot="1" x14ac:dyDescent="0.3">
      <c r="A465" s="321" t="s">
        <v>183</v>
      </c>
      <c r="B465" s="321"/>
      <c r="C465" s="322"/>
      <c r="D465" s="323"/>
      <c r="E465" s="323"/>
      <c r="F465" s="323"/>
      <c r="G465" s="323"/>
      <c r="H465" s="323"/>
      <c r="I465" s="323"/>
      <c r="J465" s="324"/>
    </row>
    <row r="466" spans="1:10" ht="15.75" thickBot="1" x14ac:dyDescent="0.3">
      <c r="A466" s="325"/>
      <c r="B466" s="325"/>
      <c r="C466" s="325"/>
      <c r="D466" s="325"/>
      <c r="E466" s="325"/>
      <c r="F466" s="325"/>
      <c r="G466" s="325"/>
      <c r="H466" s="325"/>
      <c r="I466" s="325"/>
      <c r="J466" s="325"/>
    </row>
    <row r="467" spans="1:10" ht="15.75" thickBot="1" x14ac:dyDescent="0.3">
      <c r="A467" s="326" t="s">
        <v>68</v>
      </c>
      <c r="B467" s="326"/>
      <c r="C467" s="327"/>
      <c r="D467" s="185"/>
      <c r="F467" s="328" t="s">
        <v>69</v>
      </c>
      <c r="G467" s="328"/>
      <c r="H467" s="329"/>
      <c r="I467" s="185"/>
    </row>
    <row r="468" spans="1:10" x14ac:dyDescent="0.25">
      <c r="A468" s="325"/>
      <c r="B468" s="325"/>
      <c r="C468" s="325"/>
      <c r="D468" s="325"/>
      <c r="E468" s="325"/>
      <c r="F468" s="325"/>
      <c r="G468" s="325"/>
      <c r="H468" s="325"/>
      <c r="I468" s="325"/>
      <c r="J468" s="325"/>
    </row>
    <row r="469" spans="1:10" ht="16.5" thickBot="1" x14ac:dyDescent="0.3">
      <c r="A469" s="295" t="s">
        <v>184</v>
      </c>
      <c r="B469" s="295"/>
      <c r="C469" s="295"/>
      <c r="D469" s="295"/>
      <c r="E469" s="295"/>
      <c r="F469" s="295"/>
      <c r="G469" s="295"/>
      <c r="H469" s="295"/>
      <c r="I469" s="295"/>
      <c r="J469" s="295"/>
    </row>
    <row r="470" spans="1:10" x14ac:dyDescent="0.25">
      <c r="A470" s="296"/>
      <c r="B470" s="297"/>
      <c r="C470" s="297"/>
      <c r="D470" s="297"/>
      <c r="E470" s="297"/>
      <c r="F470" s="297"/>
      <c r="G470" s="297"/>
      <c r="H470" s="297"/>
      <c r="I470" s="297"/>
      <c r="J470" s="298"/>
    </row>
    <row r="471" spans="1:10" x14ac:dyDescent="0.25">
      <c r="A471" s="299"/>
      <c r="B471" s="300"/>
      <c r="C471" s="300"/>
      <c r="D471" s="300"/>
      <c r="E471" s="300"/>
      <c r="F471" s="300"/>
      <c r="G471" s="300"/>
      <c r="H471" s="300"/>
      <c r="I471" s="300"/>
      <c r="J471" s="301"/>
    </row>
    <row r="472" spans="1:10" x14ac:dyDescent="0.25">
      <c r="A472" s="299"/>
      <c r="B472" s="300"/>
      <c r="C472" s="300"/>
      <c r="D472" s="300"/>
      <c r="E472" s="300"/>
      <c r="F472" s="300"/>
      <c r="G472" s="300"/>
      <c r="H472" s="300"/>
      <c r="I472" s="300"/>
      <c r="J472" s="301"/>
    </row>
    <row r="473" spans="1:10" x14ac:dyDescent="0.25">
      <c r="A473" s="299"/>
      <c r="B473" s="300"/>
      <c r="C473" s="300"/>
      <c r="D473" s="300"/>
      <c r="E473" s="300"/>
      <c r="F473" s="300"/>
      <c r="G473" s="300"/>
      <c r="H473" s="300"/>
      <c r="I473" s="300"/>
      <c r="J473" s="301"/>
    </row>
    <row r="474" spans="1:10" x14ac:dyDescent="0.25">
      <c r="A474" s="299"/>
      <c r="B474" s="300"/>
      <c r="C474" s="300"/>
      <c r="D474" s="300"/>
      <c r="E474" s="300"/>
      <c r="F474" s="300"/>
      <c r="G474" s="300"/>
      <c r="H474" s="300"/>
      <c r="I474" s="300"/>
      <c r="J474" s="301"/>
    </row>
    <row r="475" spans="1:10" x14ac:dyDescent="0.25">
      <c r="A475" s="299"/>
      <c r="B475" s="300"/>
      <c r="C475" s="300"/>
      <c r="D475" s="300"/>
      <c r="E475" s="300"/>
      <c r="F475" s="300"/>
      <c r="G475" s="300"/>
      <c r="H475" s="300"/>
      <c r="I475" s="300"/>
      <c r="J475" s="301"/>
    </row>
    <row r="476" spans="1:10" x14ac:dyDescent="0.25">
      <c r="A476" s="299"/>
      <c r="B476" s="300"/>
      <c r="C476" s="300"/>
      <c r="D476" s="300"/>
      <c r="E476" s="300"/>
      <c r="F476" s="300"/>
      <c r="G476" s="300"/>
      <c r="H476" s="300"/>
      <c r="I476" s="300"/>
      <c r="J476" s="301"/>
    </row>
    <row r="477" spans="1:10" x14ac:dyDescent="0.25">
      <c r="A477" s="299"/>
      <c r="B477" s="300"/>
      <c r="C477" s="300"/>
      <c r="D477" s="300"/>
      <c r="E477" s="300"/>
      <c r="F477" s="300"/>
      <c r="G477" s="300"/>
      <c r="H477" s="300"/>
      <c r="I477" s="300"/>
      <c r="J477" s="301"/>
    </row>
    <row r="478" spans="1:10" x14ac:dyDescent="0.25">
      <c r="A478" s="299"/>
      <c r="B478" s="300"/>
      <c r="C478" s="300"/>
      <c r="D478" s="300"/>
      <c r="E478" s="300"/>
      <c r="F478" s="300"/>
      <c r="G478" s="300"/>
      <c r="H478" s="300"/>
      <c r="I478" s="300"/>
      <c r="J478" s="301"/>
    </row>
    <row r="479" spans="1:10" ht="15.75" thickBot="1" x14ac:dyDescent="0.3">
      <c r="A479" s="302"/>
      <c r="B479" s="303"/>
      <c r="C479" s="303"/>
      <c r="D479" s="303"/>
      <c r="E479" s="303"/>
      <c r="F479" s="303"/>
      <c r="G479" s="303"/>
      <c r="H479" s="303"/>
      <c r="I479" s="303"/>
      <c r="J479" s="304"/>
    </row>
    <row r="480" spans="1:10" x14ac:dyDescent="0.25">
      <c r="A480" s="305"/>
      <c r="B480" s="305"/>
      <c r="C480" s="305"/>
      <c r="D480" s="305"/>
      <c r="E480" s="305"/>
      <c r="F480" s="305"/>
      <c r="G480" s="305"/>
      <c r="H480" s="305"/>
      <c r="I480" s="305"/>
      <c r="J480" s="305"/>
    </row>
    <row r="481" spans="1:10" ht="16.5" thickBot="1" x14ac:dyDescent="0.3">
      <c r="A481" s="295" t="s">
        <v>29</v>
      </c>
      <c r="B481" s="295"/>
      <c r="C481" s="295"/>
      <c r="D481" s="295"/>
      <c r="E481" s="295"/>
      <c r="F481" s="295"/>
      <c r="G481" s="295"/>
      <c r="H481" s="295"/>
      <c r="I481" s="295"/>
      <c r="J481" s="295"/>
    </row>
    <row r="482" spans="1:10" x14ac:dyDescent="0.25">
      <c r="A482" s="296"/>
      <c r="B482" s="297"/>
      <c r="C482" s="297"/>
      <c r="D482" s="297"/>
      <c r="E482" s="297"/>
      <c r="F482" s="297"/>
      <c r="G482" s="297"/>
      <c r="H482" s="297"/>
      <c r="I482" s="297"/>
      <c r="J482" s="298"/>
    </row>
    <row r="483" spans="1:10" x14ac:dyDescent="0.25">
      <c r="A483" s="299"/>
      <c r="B483" s="300"/>
      <c r="C483" s="300"/>
      <c r="D483" s="300"/>
      <c r="E483" s="300"/>
      <c r="F483" s="300"/>
      <c r="G483" s="300"/>
      <c r="H483" s="300"/>
      <c r="I483" s="300"/>
      <c r="J483" s="301"/>
    </row>
    <row r="484" spans="1:10" x14ac:dyDescent="0.25">
      <c r="A484" s="299"/>
      <c r="B484" s="300"/>
      <c r="C484" s="300"/>
      <c r="D484" s="300"/>
      <c r="E484" s="300"/>
      <c r="F484" s="300"/>
      <c r="G484" s="300"/>
      <c r="H484" s="300"/>
      <c r="I484" s="300"/>
      <c r="J484" s="301"/>
    </row>
    <row r="485" spans="1:10" x14ac:dyDescent="0.25">
      <c r="A485" s="299"/>
      <c r="B485" s="300"/>
      <c r="C485" s="300"/>
      <c r="D485" s="300"/>
      <c r="E485" s="300"/>
      <c r="F485" s="300"/>
      <c r="G485" s="300"/>
      <c r="H485" s="300"/>
      <c r="I485" s="300"/>
      <c r="J485" s="301"/>
    </row>
    <row r="486" spans="1:10" ht="15.75" thickBot="1" x14ac:dyDescent="0.3">
      <c r="A486" s="302"/>
      <c r="B486" s="303"/>
      <c r="C486" s="303"/>
      <c r="D486" s="303"/>
      <c r="E486" s="303"/>
      <c r="F486" s="303"/>
      <c r="G486" s="303"/>
      <c r="H486" s="303"/>
      <c r="I486" s="303"/>
      <c r="J486" s="304"/>
    </row>
    <row r="487" spans="1:10" x14ac:dyDescent="0.25">
      <c r="A487" s="305"/>
      <c r="B487" s="305"/>
      <c r="C487" s="305"/>
      <c r="D487" s="305"/>
      <c r="E487" s="305"/>
      <c r="F487" s="305"/>
      <c r="G487" s="305"/>
      <c r="H487" s="305"/>
      <c r="I487" s="305"/>
      <c r="J487" s="305"/>
    </row>
    <row r="488" spans="1:10" ht="16.5" thickBot="1" x14ac:dyDescent="0.3">
      <c r="A488" s="295" t="s">
        <v>27</v>
      </c>
      <c r="B488" s="295"/>
      <c r="C488" s="295"/>
      <c r="D488" s="295"/>
      <c r="E488" s="295"/>
      <c r="F488" s="295"/>
      <c r="G488" s="295"/>
      <c r="H488" s="295"/>
      <c r="I488" s="295"/>
      <c r="J488" s="295"/>
    </row>
    <row r="489" spans="1:10" ht="15.75" thickBot="1" x14ac:dyDescent="0.3">
      <c r="A489" s="306"/>
      <c r="B489" s="307"/>
      <c r="C489" s="307"/>
      <c r="D489" s="307"/>
      <c r="E489" s="307"/>
      <c r="F489" s="307"/>
      <c r="G489" s="307"/>
      <c r="H489" s="307"/>
      <c r="I489" s="307"/>
      <c r="J489" s="308"/>
    </row>
    <row r="490" spans="1:10" x14ac:dyDescent="0.25">
      <c r="A490" s="305"/>
      <c r="B490" s="305"/>
      <c r="C490" s="305"/>
      <c r="D490" s="305"/>
      <c r="E490" s="305"/>
      <c r="F490" s="305"/>
      <c r="G490" s="305"/>
      <c r="H490" s="305"/>
      <c r="I490" s="305"/>
      <c r="J490" s="305"/>
    </row>
    <row r="491" spans="1:10" ht="47.1" customHeight="1" thickBot="1" x14ac:dyDescent="0.3">
      <c r="A491" s="309" t="s">
        <v>185</v>
      </c>
      <c r="B491" s="309"/>
      <c r="C491" s="309"/>
      <c r="D491" s="309"/>
      <c r="E491" s="309"/>
      <c r="F491" s="309"/>
      <c r="G491" s="309"/>
      <c r="H491" s="309"/>
      <c r="I491" s="309"/>
      <c r="J491" s="309"/>
    </row>
    <row r="492" spans="1:10" x14ac:dyDescent="0.25">
      <c r="A492" s="310"/>
      <c r="B492" s="311"/>
      <c r="C492" s="311"/>
      <c r="D492" s="311"/>
      <c r="E492" s="311"/>
      <c r="F492" s="311"/>
      <c r="G492" s="311"/>
      <c r="H492" s="311"/>
      <c r="I492" s="311"/>
      <c r="J492" s="312"/>
    </row>
    <row r="493" spans="1:10" x14ac:dyDescent="0.25">
      <c r="A493" s="313"/>
      <c r="B493" s="314"/>
      <c r="C493" s="314"/>
      <c r="D493" s="314"/>
      <c r="E493" s="314"/>
      <c r="F493" s="314"/>
      <c r="G493" s="314"/>
      <c r="H493" s="314"/>
      <c r="I493" s="314"/>
      <c r="J493" s="315"/>
    </row>
    <row r="494" spans="1:10" x14ac:dyDescent="0.25">
      <c r="A494" s="313"/>
      <c r="B494" s="314"/>
      <c r="C494" s="314"/>
      <c r="D494" s="314"/>
      <c r="E494" s="314"/>
      <c r="F494" s="314"/>
      <c r="G494" s="314"/>
      <c r="H494" s="314"/>
      <c r="I494" s="314"/>
      <c r="J494" s="315"/>
    </row>
    <row r="495" spans="1:10" x14ac:dyDescent="0.25">
      <c r="A495" s="313"/>
      <c r="B495" s="314"/>
      <c r="C495" s="314"/>
      <c r="D495" s="314"/>
      <c r="E495" s="314"/>
      <c r="F495" s="314"/>
      <c r="G495" s="314"/>
      <c r="H495" s="314"/>
      <c r="I495" s="314"/>
      <c r="J495" s="315"/>
    </row>
    <row r="496" spans="1:10" x14ac:dyDescent="0.25">
      <c r="A496" s="313"/>
      <c r="B496" s="314"/>
      <c r="C496" s="314"/>
      <c r="D496" s="314"/>
      <c r="E496" s="314"/>
      <c r="F496" s="314"/>
      <c r="G496" s="314"/>
      <c r="H496" s="314"/>
      <c r="I496" s="314"/>
      <c r="J496" s="315"/>
    </row>
    <row r="497" spans="1:10" x14ac:dyDescent="0.25">
      <c r="A497" s="313"/>
      <c r="B497" s="314"/>
      <c r="C497" s="314"/>
      <c r="D497" s="314"/>
      <c r="E497" s="314"/>
      <c r="F497" s="314"/>
      <c r="G497" s="314"/>
      <c r="H497" s="314"/>
      <c r="I497" s="314"/>
      <c r="J497" s="315"/>
    </row>
    <row r="498" spans="1:10" x14ac:dyDescent="0.25">
      <c r="A498" s="313"/>
      <c r="B498" s="314"/>
      <c r="C498" s="314"/>
      <c r="D498" s="314"/>
      <c r="E498" s="314"/>
      <c r="F498" s="314"/>
      <c r="G498" s="314"/>
      <c r="H498" s="314"/>
      <c r="I498" s="314"/>
      <c r="J498" s="315"/>
    </row>
    <row r="499" spans="1:10" x14ac:dyDescent="0.25">
      <c r="A499" s="313"/>
      <c r="B499" s="314"/>
      <c r="C499" s="314"/>
      <c r="D499" s="314"/>
      <c r="E499" s="314"/>
      <c r="F499" s="314"/>
      <c r="G499" s="314"/>
      <c r="H499" s="314"/>
      <c r="I499" s="314"/>
      <c r="J499" s="315"/>
    </row>
    <row r="500" spans="1:10" x14ac:dyDescent="0.25">
      <c r="A500" s="313"/>
      <c r="B500" s="314"/>
      <c r="C500" s="314"/>
      <c r="D500" s="314"/>
      <c r="E500" s="314"/>
      <c r="F500" s="314"/>
      <c r="G500" s="314"/>
      <c r="H500" s="314"/>
      <c r="I500" s="314"/>
      <c r="J500" s="315"/>
    </row>
    <row r="501" spans="1:10" x14ac:dyDescent="0.25">
      <c r="A501" s="313"/>
      <c r="B501" s="314"/>
      <c r="C501" s="314"/>
      <c r="D501" s="314"/>
      <c r="E501" s="314"/>
      <c r="F501" s="314"/>
      <c r="G501" s="314"/>
      <c r="H501" s="314"/>
      <c r="I501" s="314"/>
      <c r="J501" s="315"/>
    </row>
    <row r="502" spans="1:10" x14ac:dyDescent="0.25">
      <c r="A502" s="313"/>
      <c r="B502" s="314"/>
      <c r="C502" s="314"/>
      <c r="D502" s="314"/>
      <c r="E502" s="314"/>
      <c r="F502" s="314"/>
      <c r="G502" s="314"/>
      <c r="H502" s="314"/>
      <c r="I502" s="314"/>
      <c r="J502" s="315"/>
    </row>
    <row r="503" spans="1:10" ht="15.75" thickBot="1" x14ac:dyDescent="0.3">
      <c r="A503" s="316"/>
      <c r="B503" s="309"/>
      <c r="C503" s="309"/>
      <c r="D503" s="309"/>
      <c r="E503" s="309"/>
      <c r="F503" s="309"/>
      <c r="G503" s="309"/>
      <c r="H503" s="309"/>
      <c r="I503" s="309"/>
      <c r="J503" s="317"/>
    </row>
    <row r="504" spans="1:10" ht="15.75" thickBot="1" x14ac:dyDescent="0.3">
      <c r="A504" s="318"/>
      <c r="B504" s="319"/>
      <c r="C504" s="319"/>
      <c r="D504" s="319"/>
      <c r="E504" s="319"/>
      <c r="F504" s="319"/>
      <c r="G504" s="319"/>
      <c r="H504" s="319"/>
      <c r="I504" s="319"/>
      <c r="J504" s="320"/>
    </row>
    <row r="505" spans="1:10" ht="18.75" x14ac:dyDescent="0.3">
      <c r="A505" s="330" t="s">
        <v>199</v>
      </c>
      <c r="B505" s="330"/>
      <c r="C505" s="330"/>
      <c r="D505" s="330"/>
      <c r="E505" s="330"/>
      <c r="F505" s="330"/>
      <c r="G505" s="330"/>
      <c r="H505" s="330"/>
      <c r="I505" s="330"/>
      <c r="J505" s="330"/>
    </row>
    <row r="506" spans="1:10" ht="15.75" thickBot="1" x14ac:dyDescent="0.3">
      <c r="A506" s="331"/>
      <c r="B506" s="331"/>
      <c r="C506" s="331"/>
      <c r="D506" s="331"/>
      <c r="E506" s="331"/>
      <c r="F506" s="331"/>
      <c r="G506" s="331"/>
      <c r="H506" s="331"/>
      <c r="I506" s="331"/>
      <c r="J506" s="331"/>
    </row>
    <row r="507" spans="1:10" ht="16.5" thickBot="1" x14ac:dyDescent="0.3">
      <c r="A507" s="321" t="s">
        <v>183</v>
      </c>
      <c r="B507" s="321"/>
      <c r="C507" s="322"/>
      <c r="D507" s="323"/>
      <c r="E507" s="323"/>
      <c r="F507" s="323"/>
      <c r="G507" s="323"/>
      <c r="H507" s="323"/>
      <c r="I507" s="323"/>
      <c r="J507" s="324"/>
    </row>
    <row r="508" spans="1:10" ht="15.75" thickBot="1" x14ac:dyDescent="0.3">
      <c r="A508" s="325"/>
      <c r="B508" s="325"/>
      <c r="C508" s="325"/>
      <c r="D508" s="325"/>
      <c r="E508" s="325"/>
      <c r="F508" s="325"/>
      <c r="G508" s="325"/>
      <c r="H508" s="325"/>
      <c r="I508" s="325"/>
      <c r="J508" s="325"/>
    </row>
    <row r="509" spans="1:10" ht="15.75" thickBot="1" x14ac:dyDescent="0.3">
      <c r="A509" s="326" t="s">
        <v>68</v>
      </c>
      <c r="B509" s="326"/>
      <c r="C509" s="327"/>
      <c r="D509" s="185"/>
      <c r="F509" s="328" t="s">
        <v>69</v>
      </c>
      <c r="G509" s="328"/>
      <c r="H509" s="329"/>
      <c r="I509" s="185"/>
    </row>
    <row r="510" spans="1:10" x14ac:dyDescent="0.25">
      <c r="A510" s="325"/>
      <c r="B510" s="325"/>
      <c r="C510" s="325"/>
      <c r="D510" s="325"/>
      <c r="E510" s="325"/>
      <c r="F510" s="325"/>
      <c r="G510" s="325"/>
      <c r="H510" s="325"/>
      <c r="I510" s="325"/>
      <c r="J510" s="325"/>
    </row>
    <row r="511" spans="1:10" ht="16.5" thickBot="1" x14ac:dyDescent="0.3">
      <c r="A511" s="295" t="s">
        <v>184</v>
      </c>
      <c r="B511" s="295"/>
      <c r="C511" s="295"/>
      <c r="D511" s="295"/>
      <c r="E511" s="295"/>
      <c r="F511" s="295"/>
      <c r="G511" s="295"/>
      <c r="H511" s="295"/>
      <c r="I511" s="295"/>
      <c r="J511" s="295"/>
    </row>
    <row r="512" spans="1:10" x14ac:dyDescent="0.25">
      <c r="A512" s="296"/>
      <c r="B512" s="297"/>
      <c r="C512" s="297"/>
      <c r="D512" s="297"/>
      <c r="E512" s="297"/>
      <c r="F512" s="297"/>
      <c r="G512" s="297"/>
      <c r="H512" s="297"/>
      <c r="I512" s="297"/>
      <c r="J512" s="298"/>
    </row>
    <row r="513" spans="1:10" x14ac:dyDescent="0.25">
      <c r="A513" s="299"/>
      <c r="B513" s="300"/>
      <c r="C513" s="300"/>
      <c r="D513" s="300"/>
      <c r="E513" s="300"/>
      <c r="F513" s="300"/>
      <c r="G513" s="300"/>
      <c r="H513" s="300"/>
      <c r="I513" s="300"/>
      <c r="J513" s="301"/>
    </row>
    <row r="514" spans="1:10" x14ac:dyDescent="0.25">
      <c r="A514" s="299"/>
      <c r="B514" s="300"/>
      <c r="C514" s="300"/>
      <c r="D514" s="300"/>
      <c r="E514" s="300"/>
      <c r="F514" s="300"/>
      <c r="G514" s="300"/>
      <c r="H514" s="300"/>
      <c r="I514" s="300"/>
      <c r="J514" s="301"/>
    </row>
    <row r="515" spans="1:10" x14ac:dyDescent="0.25">
      <c r="A515" s="299"/>
      <c r="B515" s="300"/>
      <c r="C515" s="300"/>
      <c r="D515" s="300"/>
      <c r="E515" s="300"/>
      <c r="F515" s="300"/>
      <c r="G515" s="300"/>
      <c r="H515" s="300"/>
      <c r="I515" s="300"/>
      <c r="J515" s="301"/>
    </row>
    <row r="516" spans="1:10" x14ac:dyDescent="0.25">
      <c r="A516" s="299"/>
      <c r="B516" s="300"/>
      <c r="C516" s="300"/>
      <c r="D516" s="300"/>
      <c r="E516" s="300"/>
      <c r="F516" s="300"/>
      <c r="G516" s="300"/>
      <c r="H516" s="300"/>
      <c r="I516" s="300"/>
      <c r="J516" s="301"/>
    </row>
    <row r="517" spans="1:10" x14ac:dyDescent="0.25">
      <c r="A517" s="299"/>
      <c r="B517" s="300"/>
      <c r="C517" s="300"/>
      <c r="D517" s="300"/>
      <c r="E517" s="300"/>
      <c r="F517" s="300"/>
      <c r="G517" s="300"/>
      <c r="H517" s="300"/>
      <c r="I517" s="300"/>
      <c r="J517" s="301"/>
    </row>
    <row r="518" spans="1:10" x14ac:dyDescent="0.25">
      <c r="A518" s="299"/>
      <c r="B518" s="300"/>
      <c r="C518" s="300"/>
      <c r="D518" s="300"/>
      <c r="E518" s="300"/>
      <c r="F518" s="300"/>
      <c r="G518" s="300"/>
      <c r="H518" s="300"/>
      <c r="I518" s="300"/>
      <c r="J518" s="301"/>
    </row>
    <row r="519" spans="1:10" x14ac:dyDescent="0.25">
      <c r="A519" s="299"/>
      <c r="B519" s="300"/>
      <c r="C519" s="300"/>
      <c r="D519" s="300"/>
      <c r="E519" s="300"/>
      <c r="F519" s="300"/>
      <c r="G519" s="300"/>
      <c r="H519" s="300"/>
      <c r="I519" s="300"/>
      <c r="J519" s="301"/>
    </row>
    <row r="520" spans="1:10" x14ac:dyDescent="0.25">
      <c r="A520" s="299"/>
      <c r="B520" s="300"/>
      <c r="C520" s="300"/>
      <c r="D520" s="300"/>
      <c r="E520" s="300"/>
      <c r="F520" s="300"/>
      <c r="G520" s="300"/>
      <c r="H520" s="300"/>
      <c r="I520" s="300"/>
      <c r="J520" s="301"/>
    </row>
    <row r="521" spans="1:10" ht="15.75" thickBot="1" x14ac:dyDescent="0.3">
      <c r="A521" s="302"/>
      <c r="B521" s="303"/>
      <c r="C521" s="303"/>
      <c r="D521" s="303"/>
      <c r="E521" s="303"/>
      <c r="F521" s="303"/>
      <c r="G521" s="303"/>
      <c r="H521" s="303"/>
      <c r="I521" s="303"/>
      <c r="J521" s="304"/>
    </row>
    <row r="522" spans="1:10" x14ac:dyDescent="0.25">
      <c r="A522" s="305"/>
      <c r="B522" s="305"/>
      <c r="C522" s="305"/>
      <c r="D522" s="305"/>
      <c r="E522" s="305"/>
      <c r="F522" s="305"/>
      <c r="G522" s="305"/>
      <c r="H522" s="305"/>
      <c r="I522" s="305"/>
      <c r="J522" s="305"/>
    </row>
    <row r="523" spans="1:10" ht="16.5" thickBot="1" x14ac:dyDescent="0.3">
      <c r="A523" s="295" t="s">
        <v>29</v>
      </c>
      <c r="B523" s="295"/>
      <c r="C523" s="295"/>
      <c r="D523" s="295"/>
      <c r="E523" s="295"/>
      <c r="F523" s="295"/>
      <c r="G523" s="295"/>
      <c r="H523" s="295"/>
      <c r="I523" s="295"/>
      <c r="J523" s="295"/>
    </row>
    <row r="524" spans="1:10" x14ac:dyDescent="0.25">
      <c r="A524" s="296"/>
      <c r="B524" s="297"/>
      <c r="C524" s="297"/>
      <c r="D524" s="297"/>
      <c r="E524" s="297"/>
      <c r="F524" s="297"/>
      <c r="G524" s="297"/>
      <c r="H524" s="297"/>
      <c r="I524" s="297"/>
      <c r="J524" s="298"/>
    </row>
    <row r="525" spans="1:10" x14ac:dyDescent="0.25">
      <c r="A525" s="299"/>
      <c r="B525" s="300"/>
      <c r="C525" s="300"/>
      <c r="D525" s="300"/>
      <c r="E525" s="300"/>
      <c r="F525" s="300"/>
      <c r="G525" s="300"/>
      <c r="H525" s="300"/>
      <c r="I525" s="300"/>
      <c r="J525" s="301"/>
    </row>
    <row r="526" spans="1:10" x14ac:dyDescent="0.25">
      <c r="A526" s="299"/>
      <c r="B526" s="300"/>
      <c r="C526" s="300"/>
      <c r="D526" s="300"/>
      <c r="E526" s="300"/>
      <c r="F526" s="300"/>
      <c r="G526" s="300"/>
      <c r="H526" s="300"/>
      <c r="I526" s="300"/>
      <c r="J526" s="301"/>
    </row>
    <row r="527" spans="1:10" x14ac:dyDescent="0.25">
      <c r="A527" s="299"/>
      <c r="B527" s="300"/>
      <c r="C527" s="300"/>
      <c r="D527" s="300"/>
      <c r="E527" s="300"/>
      <c r="F527" s="300"/>
      <c r="G527" s="300"/>
      <c r="H527" s="300"/>
      <c r="I527" s="300"/>
      <c r="J527" s="301"/>
    </row>
    <row r="528" spans="1:10" ht="15.75" thickBot="1" x14ac:dyDescent="0.3">
      <c r="A528" s="302"/>
      <c r="B528" s="303"/>
      <c r="C528" s="303"/>
      <c r="D528" s="303"/>
      <c r="E528" s="303"/>
      <c r="F528" s="303"/>
      <c r="G528" s="303"/>
      <c r="H528" s="303"/>
      <c r="I528" s="303"/>
      <c r="J528" s="304"/>
    </row>
    <row r="529" spans="1:10" x14ac:dyDescent="0.25">
      <c r="A529" s="305"/>
      <c r="B529" s="305"/>
      <c r="C529" s="305"/>
      <c r="D529" s="305"/>
      <c r="E529" s="305"/>
      <c r="F529" s="305"/>
      <c r="G529" s="305"/>
      <c r="H529" s="305"/>
      <c r="I529" s="305"/>
      <c r="J529" s="305"/>
    </row>
    <row r="530" spans="1:10" ht="16.5" thickBot="1" x14ac:dyDescent="0.3">
      <c r="A530" s="295" t="s">
        <v>27</v>
      </c>
      <c r="B530" s="295"/>
      <c r="C530" s="295"/>
      <c r="D530" s="295"/>
      <c r="E530" s="295"/>
      <c r="F530" s="295"/>
      <c r="G530" s="295"/>
      <c r="H530" s="295"/>
      <c r="I530" s="295"/>
      <c r="J530" s="295"/>
    </row>
    <row r="531" spans="1:10" ht="15.75" thickBot="1" x14ac:dyDescent="0.3">
      <c r="A531" s="306"/>
      <c r="B531" s="307"/>
      <c r="C531" s="307"/>
      <c r="D531" s="307"/>
      <c r="E531" s="307"/>
      <c r="F531" s="307"/>
      <c r="G531" s="307"/>
      <c r="H531" s="307"/>
      <c r="I531" s="307"/>
      <c r="J531" s="308"/>
    </row>
    <row r="532" spans="1:10" x14ac:dyDescent="0.25">
      <c r="A532" s="305"/>
      <c r="B532" s="305"/>
      <c r="C532" s="305"/>
      <c r="D532" s="305"/>
      <c r="E532" s="305"/>
      <c r="F532" s="305"/>
      <c r="G532" s="305"/>
      <c r="H532" s="305"/>
      <c r="I532" s="305"/>
      <c r="J532" s="305"/>
    </row>
    <row r="533" spans="1:10" ht="46.5" customHeight="1" thickBot="1" x14ac:dyDescent="0.3">
      <c r="A533" s="309" t="s">
        <v>185</v>
      </c>
      <c r="B533" s="309"/>
      <c r="C533" s="309"/>
      <c r="D533" s="309"/>
      <c r="E533" s="309"/>
      <c r="F533" s="309"/>
      <c r="G533" s="309"/>
      <c r="H533" s="309"/>
      <c r="I533" s="309"/>
      <c r="J533" s="309"/>
    </row>
    <row r="534" spans="1:10" x14ac:dyDescent="0.25">
      <c r="A534" s="310"/>
      <c r="B534" s="311"/>
      <c r="C534" s="311"/>
      <c r="D534" s="311"/>
      <c r="E534" s="311"/>
      <c r="F534" s="311"/>
      <c r="G534" s="311"/>
      <c r="H534" s="311"/>
      <c r="I534" s="311"/>
      <c r="J534" s="312"/>
    </row>
    <row r="535" spans="1:10" x14ac:dyDescent="0.25">
      <c r="A535" s="313"/>
      <c r="B535" s="314"/>
      <c r="C535" s="314"/>
      <c r="D535" s="314"/>
      <c r="E535" s="314"/>
      <c r="F535" s="314"/>
      <c r="G535" s="314"/>
      <c r="H535" s="314"/>
      <c r="I535" s="314"/>
      <c r="J535" s="315"/>
    </row>
    <row r="536" spans="1:10" x14ac:dyDescent="0.25">
      <c r="A536" s="313"/>
      <c r="B536" s="314"/>
      <c r="C536" s="314"/>
      <c r="D536" s="314"/>
      <c r="E536" s="314"/>
      <c r="F536" s="314"/>
      <c r="G536" s="314"/>
      <c r="H536" s="314"/>
      <c r="I536" s="314"/>
      <c r="J536" s="315"/>
    </row>
    <row r="537" spans="1:10" x14ac:dyDescent="0.25">
      <c r="A537" s="313"/>
      <c r="B537" s="314"/>
      <c r="C537" s="314"/>
      <c r="D537" s="314"/>
      <c r="E537" s="314"/>
      <c r="F537" s="314"/>
      <c r="G537" s="314"/>
      <c r="H537" s="314"/>
      <c r="I537" s="314"/>
      <c r="J537" s="315"/>
    </row>
    <row r="538" spans="1:10" x14ac:dyDescent="0.25">
      <c r="A538" s="313"/>
      <c r="B538" s="314"/>
      <c r="C538" s="314"/>
      <c r="D538" s="314"/>
      <c r="E538" s="314"/>
      <c r="F538" s="314"/>
      <c r="G538" s="314"/>
      <c r="H538" s="314"/>
      <c r="I538" s="314"/>
      <c r="J538" s="315"/>
    </row>
    <row r="539" spans="1:10" x14ac:dyDescent="0.25">
      <c r="A539" s="313"/>
      <c r="B539" s="314"/>
      <c r="C539" s="314"/>
      <c r="D539" s="314"/>
      <c r="E539" s="314"/>
      <c r="F539" s="314"/>
      <c r="G539" s="314"/>
      <c r="H539" s="314"/>
      <c r="I539" s="314"/>
      <c r="J539" s="315"/>
    </row>
    <row r="540" spans="1:10" x14ac:dyDescent="0.25">
      <c r="A540" s="313"/>
      <c r="B540" s="314"/>
      <c r="C540" s="314"/>
      <c r="D540" s="314"/>
      <c r="E540" s="314"/>
      <c r="F540" s="314"/>
      <c r="G540" s="314"/>
      <c r="H540" s="314"/>
      <c r="I540" s="314"/>
      <c r="J540" s="315"/>
    </row>
    <row r="541" spans="1:10" x14ac:dyDescent="0.25">
      <c r="A541" s="313"/>
      <c r="B541" s="314"/>
      <c r="C541" s="314"/>
      <c r="D541" s="314"/>
      <c r="E541" s="314"/>
      <c r="F541" s="314"/>
      <c r="G541" s="314"/>
      <c r="H541" s="314"/>
      <c r="I541" s="314"/>
      <c r="J541" s="315"/>
    </row>
    <row r="542" spans="1:10" x14ac:dyDescent="0.25">
      <c r="A542" s="313"/>
      <c r="B542" s="314"/>
      <c r="C542" s="314"/>
      <c r="D542" s="314"/>
      <c r="E542" s="314"/>
      <c r="F542" s="314"/>
      <c r="G542" s="314"/>
      <c r="H542" s="314"/>
      <c r="I542" s="314"/>
      <c r="J542" s="315"/>
    </row>
    <row r="543" spans="1:10" x14ac:dyDescent="0.25">
      <c r="A543" s="313"/>
      <c r="B543" s="314"/>
      <c r="C543" s="314"/>
      <c r="D543" s="314"/>
      <c r="E543" s="314"/>
      <c r="F543" s="314"/>
      <c r="G543" s="314"/>
      <c r="H543" s="314"/>
      <c r="I543" s="314"/>
      <c r="J543" s="315"/>
    </row>
    <row r="544" spans="1:10" x14ac:dyDescent="0.25">
      <c r="A544" s="313"/>
      <c r="B544" s="314"/>
      <c r="C544" s="314"/>
      <c r="D544" s="314"/>
      <c r="E544" s="314"/>
      <c r="F544" s="314"/>
      <c r="G544" s="314"/>
      <c r="H544" s="314"/>
      <c r="I544" s="314"/>
      <c r="J544" s="315"/>
    </row>
    <row r="545" spans="1:10" ht="15.75" thickBot="1" x14ac:dyDescent="0.3">
      <c r="A545" s="316"/>
      <c r="B545" s="309"/>
      <c r="C545" s="309"/>
      <c r="D545" s="309"/>
      <c r="E545" s="309"/>
      <c r="F545" s="309"/>
      <c r="G545" s="309"/>
      <c r="H545" s="309"/>
      <c r="I545" s="309"/>
      <c r="J545" s="317"/>
    </row>
    <row r="546" spans="1:10" ht="15.75" thickBot="1" x14ac:dyDescent="0.3">
      <c r="A546" s="318"/>
      <c r="B546" s="319"/>
      <c r="C546" s="319"/>
      <c r="D546" s="319"/>
      <c r="E546" s="319"/>
      <c r="F546" s="319"/>
      <c r="G546" s="319"/>
      <c r="H546" s="319"/>
      <c r="I546" s="319"/>
      <c r="J546" s="320"/>
    </row>
    <row r="547" spans="1:10" ht="18.75" x14ac:dyDescent="0.3">
      <c r="A547" s="330" t="s">
        <v>200</v>
      </c>
      <c r="B547" s="330"/>
      <c r="C547" s="330"/>
      <c r="D547" s="330"/>
      <c r="E547" s="330"/>
      <c r="F547" s="330"/>
      <c r="G547" s="330"/>
      <c r="H547" s="330"/>
      <c r="I547" s="330"/>
      <c r="J547" s="330"/>
    </row>
    <row r="548" spans="1:10" ht="15.75" thickBot="1" x14ac:dyDescent="0.3">
      <c r="A548" s="331"/>
      <c r="B548" s="331"/>
      <c r="C548" s="331"/>
      <c r="D548" s="331"/>
      <c r="E548" s="331"/>
      <c r="F548" s="331"/>
      <c r="G548" s="331"/>
      <c r="H548" s="331"/>
      <c r="I548" s="331"/>
      <c r="J548" s="331"/>
    </row>
    <row r="549" spans="1:10" ht="16.5" thickBot="1" x14ac:dyDescent="0.3">
      <c r="A549" s="321" t="s">
        <v>183</v>
      </c>
      <c r="B549" s="321"/>
      <c r="C549" s="322"/>
      <c r="D549" s="323"/>
      <c r="E549" s="323"/>
      <c r="F549" s="323"/>
      <c r="G549" s="323"/>
      <c r="H549" s="323"/>
      <c r="I549" s="323"/>
      <c r="J549" s="324"/>
    </row>
    <row r="550" spans="1:10" ht="15.75" thickBot="1" x14ac:dyDescent="0.3">
      <c r="A550" s="325"/>
      <c r="B550" s="325"/>
      <c r="C550" s="325"/>
      <c r="D550" s="325"/>
      <c r="E550" s="325"/>
      <c r="F550" s="325"/>
      <c r="G550" s="325"/>
      <c r="H550" s="325"/>
      <c r="I550" s="325"/>
      <c r="J550" s="325"/>
    </row>
    <row r="551" spans="1:10" ht="15.75" thickBot="1" x14ac:dyDescent="0.3">
      <c r="A551" s="326" t="s">
        <v>68</v>
      </c>
      <c r="B551" s="326"/>
      <c r="C551" s="327"/>
      <c r="D551" s="185"/>
      <c r="F551" s="328" t="s">
        <v>69</v>
      </c>
      <c r="G551" s="328"/>
      <c r="H551" s="329"/>
      <c r="I551" s="185"/>
    </row>
    <row r="552" spans="1:10" x14ac:dyDescent="0.25">
      <c r="A552" s="325"/>
      <c r="B552" s="325"/>
      <c r="C552" s="325"/>
      <c r="D552" s="325"/>
      <c r="E552" s="325"/>
      <c r="F552" s="325"/>
      <c r="G552" s="325"/>
      <c r="H552" s="325"/>
      <c r="I552" s="325"/>
      <c r="J552" s="325"/>
    </row>
    <row r="553" spans="1:10" ht="16.5" thickBot="1" x14ac:dyDescent="0.3">
      <c r="A553" s="295" t="s">
        <v>184</v>
      </c>
      <c r="B553" s="295"/>
      <c r="C553" s="295"/>
      <c r="D553" s="295"/>
      <c r="E553" s="295"/>
      <c r="F553" s="295"/>
      <c r="G553" s="295"/>
      <c r="H553" s="295"/>
      <c r="I553" s="295"/>
      <c r="J553" s="295"/>
    </row>
    <row r="554" spans="1:10" x14ac:dyDescent="0.25">
      <c r="A554" s="296"/>
      <c r="B554" s="297"/>
      <c r="C554" s="297"/>
      <c r="D554" s="297"/>
      <c r="E554" s="297"/>
      <c r="F554" s="297"/>
      <c r="G554" s="297"/>
      <c r="H554" s="297"/>
      <c r="I554" s="297"/>
      <c r="J554" s="298"/>
    </row>
    <row r="555" spans="1:10" x14ac:dyDescent="0.25">
      <c r="A555" s="299"/>
      <c r="B555" s="300"/>
      <c r="C555" s="300"/>
      <c r="D555" s="300"/>
      <c r="E555" s="300"/>
      <c r="F555" s="300"/>
      <c r="G555" s="300"/>
      <c r="H555" s="300"/>
      <c r="I555" s="300"/>
      <c r="J555" s="301"/>
    </row>
    <row r="556" spans="1:10" x14ac:dyDescent="0.25">
      <c r="A556" s="299"/>
      <c r="B556" s="300"/>
      <c r="C556" s="300"/>
      <c r="D556" s="300"/>
      <c r="E556" s="300"/>
      <c r="F556" s="300"/>
      <c r="G556" s="300"/>
      <c r="H556" s="300"/>
      <c r="I556" s="300"/>
      <c r="J556" s="301"/>
    </row>
    <row r="557" spans="1:10" x14ac:dyDescent="0.25">
      <c r="A557" s="299"/>
      <c r="B557" s="300"/>
      <c r="C557" s="300"/>
      <c r="D557" s="300"/>
      <c r="E557" s="300"/>
      <c r="F557" s="300"/>
      <c r="G557" s="300"/>
      <c r="H557" s="300"/>
      <c r="I557" s="300"/>
      <c r="J557" s="301"/>
    </row>
    <row r="558" spans="1:10" x14ac:dyDescent="0.25">
      <c r="A558" s="299"/>
      <c r="B558" s="300"/>
      <c r="C558" s="300"/>
      <c r="D558" s="300"/>
      <c r="E558" s="300"/>
      <c r="F558" s="300"/>
      <c r="G558" s="300"/>
      <c r="H558" s="300"/>
      <c r="I558" s="300"/>
      <c r="J558" s="301"/>
    </row>
    <row r="559" spans="1:10" x14ac:dyDescent="0.25">
      <c r="A559" s="299"/>
      <c r="B559" s="300"/>
      <c r="C559" s="300"/>
      <c r="D559" s="300"/>
      <c r="E559" s="300"/>
      <c r="F559" s="300"/>
      <c r="G559" s="300"/>
      <c r="H559" s="300"/>
      <c r="I559" s="300"/>
      <c r="J559" s="301"/>
    </row>
    <row r="560" spans="1:10" x14ac:dyDescent="0.25">
      <c r="A560" s="299"/>
      <c r="B560" s="300"/>
      <c r="C560" s="300"/>
      <c r="D560" s="300"/>
      <c r="E560" s="300"/>
      <c r="F560" s="300"/>
      <c r="G560" s="300"/>
      <c r="H560" s="300"/>
      <c r="I560" s="300"/>
      <c r="J560" s="301"/>
    </row>
    <row r="561" spans="1:10" x14ac:dyDescent="0.25">
      <c r="A561" s="299"/>
      <c r="B561" s="300"/>
      <c r="C561" s="300"/>
      <c r="D561" s="300"/>
      <c r="E561" s="300"/>
      <c r="F561" s="300"/>
      <c r="G561" s="300"/>
      <c r="H561" s="300"/>
      <c r="I561" s="300"/>
      <c r="J561" s="301"/>
    </row>
    <row r="562" spans="1:10" x14ac:dyDescent="0.25">
      <c r="A562" s="299"/>
      <c r="B562" s="300"/>
      <c r="C562" s="300"/>
      <c r="D562" s="300"/>
      <c r="E562" s="300"/>
      <c r="F562" s="300"/>
      <c r="G562" s="300"/>
      <c r="H562" s="300"/>
      <c r="I562" s="300"/>
      <c r="J562" s="301"/>
    </row>
    <row r="563" spans="1:10" ht="15.75" thickBot="1" x14ac:dyDescent="0.3">
      <c r="A563" s="302"/>
      <c r="B563" s="303"/>
      <c r="C563" s="303"/>
      <c r="D563" s="303"/>
      <c r="E563" s="303"/>
      <c r="F563" s="303"/>
      <c r="G563" s="303"/>
      <c r="H563" s="303"/>
      <c r="I563" s="303"/>
      <c r="J563" s="304"/>
    </row>
    <row r="564" spans="1:10" x14ac:dyDescent="0.25">
      <c r="A564" s="305"/>
      <c r="B564" s="305"/>
      <c r="C564" s="305"/>
      <c r="D564" s="305"/>
      <c r="E564" s="305"/>
      <c r="F564" s="305"/>
      <c r="G564" s="305"/>
      <c r="H564" s="305"/>
      <c r="I564" s="305"/>
      <c r="J564" s="305"/>
    </row>
    <row r="565" spans="1:10" ht="16.5" thickBot="1" x14ac:dyDescent="0.3">
      <c r="A565" s="295" t="s">
        <v>29</v>
      </c>
      <c r="B565" s="295"/>
      <c r="C565" s="295"/>
      <c r="D565" s="295"/>
      <c r="E565" s="295"/>
      <c r="F565" s="295"/>
      <c r="G565" s="295"/>
      <c r="H565" s="295"/>
      <c r="I565" s="295"/>
      <c r="J565" s="295"/>
    </row>
    <row r="566" spans="1:10" x14ac:dyDescent="0.25">
      <c r="A566" s="296"/>
      <c r="B566" s="297"/>
      <c r="C566" s="297"/>
      <c r="D566" s="297"/>
      <c r="E566" s="297"/>
      <c r="F566" s="297"/>
      <c r="G566" s="297"/>
      <c r="H566" s="297"/>
      <c r="I566" s="297"/>
      <c r="J566" s="298"/>
    </row>
    <row r="567" spans="1:10" x14ac:dyDescent="0.25">
      <c r="A567" s="299"/>
      <c r="B567" s="300"/>
      <c r="C567" s="300"/>
      <c r="D567" s="300"/>
      <c r="E567" s="300"/>
      <c r="F567" s="300"/>
      <c r="G567" s="300"/>
      <c r="H567" s="300"/>
      <c r="I567" s="300"/>
      <c r="J567" s="301"/>
    </row>
    <row r="568" spans="1:10" x14ac:dyDescent="0.25">
      <c r="A568" s="299"/>
      <c r="B568" s="300"/>
      <c r="C568" s="300"/>
      <c r="D568" s="300"/>
      <c r="E568" s="300"/>
      <c r="F568" s="300"/>
      <c r="G568" s="300"/>
      <c r="H568" s="300"/>
      <c r="I568" s="300"/>
      <c r="J568" s="301"/>
    </row>
    <row r="569" spans="1:10" x14ac:dyDescent="0.25">
      <c r="A569" s="299"/>
      <c r="B569" s="300"/>
      <c r="C569" s="300"/>
      <c r="D569" s="300"/>
      <c r="E569" s="300"/>
      <c r="F569" s="300"/>
      <c r="G569" s="300"/>
      <c r="H569" s="300"/>
      <c r="I569" s="300"/>
      <c r="J569" s="301"/>
    </row>
    <row r="570" spans="1:10" ht="15.75" thickBot="1" x14ac:dyDescent="0.3">
      <c r="A570" s="302"/>
      <c r="B570" s="303"/>
      <c r="C570" s="303"/>
      <c r="D570" s="303"/>
      <c r="E570" s="303"/>
      <c r="F570" s="303"/>
      <c r="G570" s="303"/>
      <c r="H570" s="303"/>
      <c r="I570" s="303"/>
      <c r="J570" s="304"/>
    </row>
    <row r="571" spans="1:10" x14ac:dyDescent="0.25">
      <c r="A571" s="305"/>
      <c r="B571" s="305"/>
      <c r="C571" s="305"/>
      <c r="D571" s="305"/>
      <c r="E571" s="305"/>
      <c r="F571" s="305"/>
      <c r="G571" s="305"/>
      <c r="H571" s="305"/>
      <c r="I571" s="305"/>
      <c r="J571" s="305"/>
    </row>
    <row r="572" spans="1:10" ht="16.5" thickBot="1" x14ac:dyDescent="0.3">
      <c r="A572" s="295" t="s">
        <v>27</v>
      </c>
      <c r="B572" s="295"/>
      <c r="C572" s="295"/>
      <c r="D572" s="295"/>
      <c r="E572" s="295"/>
      <c r="F572" s="295"/>
      <c r="G572" s="295"/>
      <c r="H572" s="295"/>
      <c r="I572" s="295"/>
      <c r="J572" s="295"/>
    </row>
    <row r="573" spans="1:10" ht="15.75" thickBot="1" x14ac:dyDescent="0.3">
      <c r="A573" s="306"/>
      <c r="B573" s="307"/>
      <c r="C573" s="307"/>
      <c r="D573" s="307"/>
      <c r="E573" s="307"/>
      <c r="F573" s="307"/>
      <c r="G573" s="307"/>
      <c r="H573" s="307"/>
      <c r="I573" s="307"/>
      <c r="J573" s="308"/>
    </row>
    <row r="574" spans="1:10" x14ac:dyDescent="0.25">
      <c r="A574" s="305"/>
      <c r="B574" s="305"/>
      <c r="C574" s="305"/>
      <c r="D574" s="305"/>
      <c r="E574" s="305"/>
      <c r="F574" s="305"/>
      <c r="G574" s="305"/>
      <c r="H574" s="305"/>
      <c r="I574" s="305"/>
      <c r="J574" s="305"/>
    </row>
    <row r="575" spans="1:10" ht="50.1" customHeight="1" thickBot="1" x14ac:dyDescent="0.3">
      <c r="A575" s="309" t="s">
        <v>185</v>
      </c>
      <c r="B575" s="309"/>
      <c r="C575" s="309"/>
      <c r="D575" s="309"/>
      <c r="E575" s="309"/>
      <c r="F575" s="309"/>
      <c r="G575" s="309"/>
      <c r="H575" s="309"/>
      <c r="I575" s="309"/>
      <c r="J575" s="309"/>
    </row>
    <row r="576" spans="1:10" x14ac:dyDescent="0.25">
      <c r="A576" s="310"/>
      <c r="B576" s="311"/>
      <c r="C576" s="311"/>
      <c r="D576" s="311"/>
      <c r="E576" s="311"/>
      <c r="F576" s="311"/>
      <c r="G576" s="311"/>
      <c r="H576" s="311"/>
      <c r="I576" s="311"/>
      <c r="J576" s="312"/>
    </row>
    <row r="577" spans="1:10" x14ac:dyDescent="0.25">
      <c r="A577" s="313"/>
      <c r="B577" s="314"/>
      <c r="C577" s="314"/>
      <c r="D577" s="314"/>
      <c r="E577" s="314"/>
      <c r="F577" s="314"/>
      <c r="G577" s="314"/>
      <c r="H577" s="314"/>
      <c r="I577" s="314"/>
      <c r="J577" s="315"/>
    </row>
    <row r="578" spans="1:10" x14ac:dyDescent="0.25">
      <c r="A578" s="313"/>
      <c r="B578" s="314"/>
      <c r="C578" s="314"/>
      <c r="D578" s="314"/>
      <c r="E578" s="314"/>
      <c r="F578" s="314"/>
      <c r="G578" s="314"/>
      <c r="H578" s="314"/>
      <c r="I578" s="314"/>
      <c r="J578" s="315"/>
    </row>
    <row r="579" spans="1:10" x14ac:dyDescent="0.25">
      <c r="A579" s="313"/>
      <c r="B579" s="314"/>
      <c r="C579" s="314"/>
      <c r="D579" s="314"/>
      <c r="E579" s="314"/>
      <c r="F579" s="314"/>
      <c r="G579" s="314"/>
      <c r="H579" s="314"/>
      <c r="I579" s="314"/>
      <c r="J579" s="315"/>
    </row>
    <row r="580" spans="1:10" x14ac:dyDescent="0.25">
      <c r="A580" s="313"/>
      <c r="B580" s="314"/>
      <c r="C580" s="314"/>
      <c r="D580" s="314"/>
      <c r="E580" s="314"/>
      <c r="F580" s="314"/>
      <c r="G580" s="314"/>
      <c r="H580" s="314"/>
      <c r="I580" s="314"/>
      <c r="J580" s="315"/>
    </row>
    <row r="581" spans="1:10" x14ac:dyDescent="0.25">
      <c r="A581" s="313"/>
      <c r="B581" s="314"/>
      <c r="C581" s="314"/>
      <c r="D581" s="314"/>
      <c r="E581" s="314"/>
      <c r="F581" s="314"/>
      <c r="G581" s="314"/>
      <c r="H581" s="314"/>
      <c r="I581" s="314"/>
      <c r="J581" s="315"/>
    </row>
    <row r="582" spans="1:10" x14ac:dyDescent="0.25">
      <c r="A582" s="313"/>
      <c r="B582" s="314"/>
      <c r="C582" s="314"/>
      <c r="D582" s="314"/>
      <c r="E582" s="314"/>
      <c r="F582" s="314"/>
      <c r="G582" s="314"/>
      <c r="H582" s="314"/>
      <c r="I582" s="314"/>
      <c r="J582" s="315"/>
    </row>
    <row r="583" spans="1:10" x14ac:dyDescent="0.25">
      <c r="A583" s="313"/>
      <c r="B583" s="314"/>
      <c r="C583" s="314"/>
      <c r="D583" s="314"/>
      <c r="E583" s="314"/>
      <c r="F583" s="314"/>
      <c r="G583" s="314"/>
      <c r="H583" s="314"/>
      <c r="I583" s="314"/>
      <c r="J583" s="315"/>
    </row>
    <row r="584" spans="1:10" x14ac:dyDescent="0.25">
      <c r="A584" s="313"/>
      <c r="B584" s="314"/>
      <c r="C584" s="314"/>
      <c r="D584" s="314"/>
      <c r="E584" s="314"/>
      <c r="F584" s="314"/>
      <c r="G584" s="314"/>
      <c r="H584" s="314"/>
      <c r="I584" s="314"/>
      <c r="J584" s="315"/>
    </row>
    <row r="585" spans="1:10" x14ac:dyDescent="0.25">
      <c r="A585" s="313"/>
      <c r="B585" s="314"/>
      <c r="C585" s="314"/>
      <c r="D585" s="314"/>
      <c r="E585" s="314"/>
      <c r="F585" s="314"/>
      <c r="G585" s="314"/>
      <c r="H585" s="314"/>
      <c r="I585" s="314"/>
      <c r="J585" s="315"/>
    </row>
    <row r="586" spans="1:10" x14ac:dyDescent="0.25">
      <c r="A586" s="313"/>
      <c r="B586" s="314"/>
      <c r="C586" s="314"/>
      <c r="D586" s="314"/>
      <c r="E586" s="314"/>
      <c r="F586" s="314"/>
      <c r="G586" s="314"/>
      <c r="H586" s="314"/>
      <c r="I586" s="314"/>
      <c r="J586" s="315"/>
    </row>
    <row r="587" spans="1:10" ht="15.75" thickBot="1" x14ac:dyDescent="0.3">
      <c r="A587" s="316"/>
      <c r="B587" s="309"/>
      <c r="C587" s="309"/>
      <c r="D587" s="309"/>
      <c r="E587" s="309"/>
      <c r="F587" s="309"/>
      <c r="G587" s="309"/>
      <c r="H587" s="309"/>
      <c r="I587" s="309"/>
      <c r="J587" s="317"/>
    </row>
    <row r="588" spans="1:10" ht="15.75" thickBot="1" x14ac:dyDescent="0.3">
      <c r="A588" s="318"/>
      <c r="B588" s="319"/>
      <c r="C588" s="319"/>
      <c r="D588" s="319"/>
      <c r="E588" s="319"/>
      <c r="F588" s="319"/>
      <c r="G588" s="319"/>
      <c r="H588" s="319"/>
      <c r="I588" s="319"/>
      <c r="J588" s="320"/>
    </row>
    <row r="589" spans="1:10" ht="18.75" x14ac:dyDescent="0.3">
      <c r="A589" s="330" t="s">
        <v>201</v>
      </c>
      <c r="B589" s="330"/>
      <c r="C589" s="330"/>
      <c r="D589" s="330"/>
      <c r="E589" s="330"/>
      <c r="F589" s="330"/>
      <c r="G589" s="330"/>
      <c r="H589" s="330"/>
      <c r="I589" s="330"/>
      <c r="J589" s="330"/>
    </row>
    <row r="590" spans="1:10" ht="15.75" thickBot="1" x14ac:dyDescent="0.3">
      <c r="A590" s="331"/>
      <c r="B590" s="331"/>
      <c r="C590" s="331"/>
      <c r="D590" s="331"/>
      <c r="E590" s="331"/>
      <c r="F590" s="331"/>
      <c r="G590" s="331"/>
      <c r="H590" s="331"/>
      <c r="I590" s="331"/>
      <c r="J590" s="331"/>
    </row>
    <row r="591" spans="1:10" ht="16.5" thickBot="1" x14ac:dyDescent="0.3">
      <c r="A591" s="321" t="s">
        <v>183</v>
      </c>
      <c r="B591" s="321"/>
      <c r="C591" s="322"/>
      <c r="D591" s="323"/>
      <c r="E591" s="323"/>
      <c r="F591" s="323"/>
      <c r="G591" s="323"/>
      <c r="H591" s="323"/>
      <c r="I591" s="323"/>
      <c r="J591" s="324"/>
    </row>
    <row r="592" spans="1:10" ht="15.75" thickBot="1" x14ac:dyDescent="0.3">
      <c r="A592" s="325"/>
      <c r="B592" s="325"/>
      <c r="C592" s="325"/>
      <c r="D592" s="325"/>
      <c r="E592" s="325"/>
      <c r="F592" s="325"/>
      <c r="G592" s="325"/>
      <c r="H592" s="325"/>
      <c r="I592" s="325"/>
      <c r="J592" s="325"/>
    </row>
    <row r="593" spans="1:10" ht="15.75" thickBot="1" x14ac:dyDescent="0.3">
      <c r="A593" s="326" t="s">
        <v>68</v>
      </c>
      <c r="B593" s="326"/>
      <c r="C593" s="327"/>
      <c r="D593" s="185"/>
      <c r="F593" s="328" t="s">
        <v>69</v>
      </c>
      <c r="G593" s="328"/>
      <c r="H593" s="329"/>
      <c r="I593" s="185"/>
    </row>
    <row r="594" spans="1:10" x14ac:dyDescent="0.25">
      <c r="A594" s="325"/>
      <c r="B594" s="325"/>
      <c r="C594" s="325"/>
      <c r="D594" s="325"/>
      <c r="E594" s="325"/>
      <c r="F594" s="325"/>
      <c r="G594" s="325"/>
      <c r="H594" s="325"/>
      <c r="I594" s="325"/>
      <c r="J594" s="325"/>
    </row>
    <row r="595" spans="1:10" ht="16.5" thickBot="1" x14ac:dyDescent="0.3">
      <c r="A595" s="295" t="s">
        <v>184</v>
      </c>
      <c r="B595" s="295"/>
      <c r="C595" s="295"/>
      <c r="D595" s="295"/>
      <c r="E595" s="295"/>
      <c r="F595" s="295"/>
      <c r="G595" s="295"/>
      <c r="H595" s="295"/>
      <c r="I595" s="295"/>
      <c r="J595" s="295"/>
    </row>
    <row r="596" spans="1:10" x14ac:dyDescent="0.25">
      <c r="A596" s="296"/>
      <c r="B596" s="297"/>
      <c r="C596" s="297"/>
      <c r="D596" s="297"/>
      <c r="E596" s="297"/>
      <c r="F596" s="297"/>
      <c r="G596" s="297"/>
      <c r="H596" s="297"/>
      <c r="I596" s="297"/>
      <c r="J596" s="298"/>
    </row>
    <row r="597" spans="1:10" x14ac:dyDescent="0.25">
      <c r="A597" s="299"/>
      <c r="B597" s="300"/>
      <c r="C597" s="300"/>
      <c r="D597" s="300"/>
      <c r="E597" s="300"/>
      <c r="F597" s="300"/>
      <c r="G597" s="300"/>
      <c r="H597" s="300"/>
      <c r="I597" s="300"/>
      <c r="J597" s="301"/>
    </row>
    <row r="598" spans="1:10" x14ac:dyDescent="0.25">
      <c r="A598" s="299"/>
      <c r="B598" s="300"/>
      <c r="C598" s="300"/>
      <c r="D598" s="300"/>
      <c r="E598" s="300"/>
      <c r="F598" s="300"/>
      <c r="G598" s="300"/>
      <c r="H598" s="300"/>
      <c r="I598" s="300"/>
      <c r="J598" s="301"/>
    </row>
    <row r="599" spans="1:10" x14ac:dyDescent="0.25">
      <c r="A599" s="299"/>
      <c r="B599" s="300"/>
      <c r="C599" s="300"/>
      <c r="D599" s="300"/>
      <c r="E599" s="300"/>
      <c r="F599" s="300"/>
      <c r="G599" s="300"/>
      <c r="H599" s="300"/>
      <c r="I599" s="300"/>
      <c r="J599" s="301"/>
    </row>
    <row r="600" spans="1:10" x14ac:dyDescent="0.25">
      <c r="A600" s="299"/>
      <c r="B600" s="300"/>
      <c r="C600" s="300"/>
      <c r="D600" s="300"/>
      <c r="E600" s="300"/>
      <c r="F600" s="300"/>
      <c r="G600" s="300"/>
      <c r="H600" s="300"/>
      <c r="I600" s="300"/>
      <c r="J600" s="301"/>
    </row>
    <row r="601" spans="1:10" x14ac:dyDescent="0.25">
      <c r="A601" s="299"/>
      <c r="B601" s="300"/>
      <c r="C601" s="300"/>
      <c r="D601" s="300"/>
      <c r="E601" s="300"/>
      <c r="F601" s="300"/>
      <c r="G601" s="300"/>
      <c r="H601" s="300"/>
      <c r="I601" s="300"/>
      <c r="J601" s="301"/>
    </row>
    <row r="602" spans="1:10" x14ac:dyDescent="0.25">
      <c r="A602" s="299"/>
      <c r="B602" s="300"/>
      <c r="C602" s="300"/>
      <c r="D602" s="300"/>
      <c r="E602" s="300"/>
      <c r="F602" s="300"/>
      <c r="G602" s="300"/>
      <c r="H602" s="300"/>
      <c r="I602" s="300"/>
      <c r="J602" s="301"/>
    </row>
    <row r="603" spans="1:10" x14ac:dyDescent="0.25">
      <c r="A603" s="299"/>
      <c r="B603" s="300"/>
      <c r="C603" s="300"/>
      <c r="D603" s="300"/>
      <c r="E603" s="300"/>
      <c r="F603" s="300"/>
      <c r="G603" s="300"/>
      <c r="H603" s="300"/>
      <c r="I603" s="300"/>
      <c r="J603" s="301"/>
    </row>
    <row r="604" spans="1:10" x14ac:dyDescent="0.25">
      <c r="A604" s="299"/>
      <c r="B604" s="300"/>
      <c r="C604" s="300"/>
      <c r="D604" s="300"/>
      <c r="E604" s="300"/>
      <c r="F604" s="300"/>
      <c r="G604" s="300"/>
      <c r="H604" s="300"/>
      <c r="I604" s="300"/>
      <c r="J604" s="301"/>
    </row>
    <row r="605" spans="1:10" ht="15.75" thickBot="1" x14ac:dyDescent="0.3">
      <c r="A605" s="302"/>
      <c r="B605" s="303"/>
      <c r="C605" s="303"/>
      <c r="D605" s="303"/>
      <c r="E605" s="303"/>
      <c r="F605" s="303"/>
      <c r="G605" s="303"/>
      <c r="H605" s="303"/>
      <c r="I605" s="303"/>
      <c r="J605" s="304"/>
    </row>
    <row r="606" spans="1:10" x14ac:dyDescent="0.25">
      <c r="A606" s="305"/>
      <c r="B606" s="305"/>
      <c r="C606" s="305"/>
      <c r="D606" s="305"/>
      <c r="E606" s="305"/>
      <c r="F606" s="305"/>
      <c r="G606" s="305"/>
      <c r="H606" s="305"/>
      <c r="I606" s="305"/>
      <c r="J606" s="305"/>
    </row>
    <row r="607" spans="1:10" ht="16.5" thickBot="1" x14ac:dyDescent="0.3">
      <c r="A607" s="295" t="s">
        <v>29</v>
      </c>
      <c r="B607" s="295"/>
      <c r="C607" s="295"/>
      <c r="D607" s="295"/>
      <c r="E607" s="295"/>
      <c r="F607" s="295"/>
      <c r="G607" s="295"/>
      <c r="H607" s="295"/>
      <c r="I607" s="295"/>
      <c r="J607" s="295"/>
    </row>
    <row r="608" spans="1:10" x14ac:dyDescent="0.25">
      <c r="A608" s="296"/>
      <c r="B608" s="297"/>
      <c r="C608" s="297"/>
      <c r="D608" s="297"/>
      <c r="E608" s="297"/>
      <c r="F608" s="297"/>
      <c r="G608" s="297"/>
      <c r="H608" s="297"/>
      <c r="I608" s="297"/>
      <c r="J608" s="298"/>
    </row>
    <row r="609" spans="1:10" x14ac:dyDescent="0.25">
      <c r="A609" s="299"/>
      <c r="B609" s="300"/>
      <c r="C609" s="300"/>
      <c r="D609" s="300"/>
      <c r="E609" s="300"/>
      <c r="F609" s="300"/>
      <c r="G609" s="300"/>
      <c r="H609" s="300"/>
      <c r="I609" s="300"/>
      <c r="J609" s="301"/>
    </row>
    <row r="610" spans="1:10" x14ac:dyDescent="0.25">
      <c r="A610" s="299"/>
      <c r="B610" s="300"/>
      <c r="C610" s="300"/>
      <c r="D610" s="300"/>
      <c r="E610" s="300"/>
      <c r="F610" s="300"/>
      <c r="G610" s="300"/>
      <c r="H610" s="300"/>
      <c r="I610" s="300"/>
      <c r="J610" s="301"/>
    </row>
    <row r="611" spans="1:10" x14ac:dyDescent="0.25">
      <c r="A611" s="299"/>
      <c r="B611" s="300"/>
      <c r="C611" s="300"/>
      <c r="D611" s="300"/>
      <c r="E611" s="300"/>
      <c r="F611" s="300"/>
      <c r="G611" s="300"/>
      <c r="H611" s="300"/>
      <c r="I611" s="300"/>
      <c r="J611" s="301"/>
    </row>
    <row r="612" spans="1:10" ht="15.75" thickBot="1" x14ac:dyDescent="0.3">
      <c r="A612" s="302"/>
      <c r="B612" s="303"/>
      <c r="C612" s="303"/>
      <c r="D612" s="303"/>
      <c r="E612" s="303"/>
      <c r="F612" s="303"/>
      <c r="G612" s="303"/>
      <c r="H612" s="303"/>
      <c r="I612" s="303"/>
      <c r="J612" s="304"/>
    </row>
    <row r="613" spans="1:10" x14ac:dyDescent="0.25">
      <c r="A613" s="305"/>
      <c r="B613" s="305"/>
      <c r="C613" s="305"/>
      <c r="D613" s="305"/>
      <c r="E613" s="305"/>
      <c r="F613" s="305"/>
      <c r="G613" s="305"/>
      <c r="H613" s="305"/>
      <c r="I613" s="305"/>
      <c r="J613" s="305"/>
    </row>
    <row r="614" spans="1:10" ht="16.5" thickBot="1" x14ac:dyDescent="0.3">
      <c r="A614" s="295" t="s">
        <v>27</v>
      </c>
      <c r="B614" s="295"/>
      <c r="C614" s="295"/>
      <c r="D614" s="295"/>
      <c r="E614" s="295"/>
      <c r="F614" s="295"/>
      <c r="G614" s="295"/>
      <c r="H614" s="295"/>
      <c r="I614" s="295"/>
      <c r="J614" s="295"/>
    </row>
    <row r="615" spans="1:10" ht="15.75" thickBot="1" x14ac:dyDescent="0.3">
      <c r="A615" s="306"/>
      <c r="B615" s="307"/>
      <c r="C615" s="307"/>
      <c r="D615" s="307"/>
      <c r="E615" s="307"/>
      <c r="F615" s="307"/>
      <c r="G615" s="307"/>
      <c r="H615" s="307"/>
      <c r="I615" s="307"/>
      <c r="J615" s="308"/>
    </row>
    <row r="616" spans="1:10" x14ac:dyDescent="0.25">
      <c r="A616" s="305"/>
      <c r="B616" s="305"/>
      <c r="C616" s="305"/>
      <c r="D616" s="305"/>
      <c r="E616" s="305"/>
      <c r="F616" s="305"/>
      <c r="G616" s="305"/>
      <c r="H616" s="305"/>
      <c r="I616" s="305"/>
      <c r="J616" s="305"/>
    </row>
    <row r="617" spans="1:10" ht="53.45" customHeight="1" thickBot="1" x14ac:dyDescent="0.3">
      <c r="A617" s="309" t="s">
        <v>185</v>
      </c>
      <c r="B617" s="309"/>
      <c r="C617" s="309"/>
      <c r="D617" s="309"/>
      <c r="E617" s="309"/>
      <c r="F617" s="309"/>
      <c r="G617" s="309"/>
      <c r="H617" s="309"/>
      <c r="I617" s="309"/>
      <c r="J617" s="309"/>
    </row>
    <row r="618" spans="1:10" x14ac:dyDescent="0.25">
      <c r="A618" s="310"/>
      <c r="B618" s="311"/>
      <c r="C618" s="311"/>
      <c r="D618" s="311"/>
      <c r="E618" s="311"/>
      <c r="F618" s="311"/>
      <c r="G618" s="311"/>
      <c r="H618" s="311"/>
      <c r="I618" s="311"/>
      <c r="J618" s="312"/>
    </row>
    <row r="619" spans="1:10" x14ac:dyDescent="0.25">
      <c r="A619" s="313"/>
      <c r="B619" s="314"/>
      <c r="C619" s="314"/>
      <c r="D619" s="314"/>
      <c r="E619" s="314"/>
      <c r="F619" s="314"/>
      <c r="G619" s="314"/>
      <c r="H619" s="314"/>
      <c r="I619" s="314"/>
      <c r="J619" s="315"/>
    </row>
    <row r="620" spans="1:10" x14ac:dyDescent="0.25">
      <c r="A620" s="313"/>
      <c r="B620" s="314"/>
      <c r="C620" s="314"/>
      <c r="D620" s="314"/>
      <c r="E620" s="314"/>
      <c r="F620" s="314"/>
      <c r="G620" s="314"/>
      <c r="H620" s="314"/>
      <c r="I620" s="314"/>
      <c r="J620" s="315"/>
    </row>
    <row r="621" spans="1:10" x14ac:dyDescent="0.25">
      <c r="A621" s="313"/>
      <c r="B621" s="314"/>
      <c r="C621" s="314"/>
      <c r="D621" s="314"/>
      <c r="E621" s="314"/>
      <c r="F621" s="314"/>
      <c r="G621" s="314"/>
      <c r="H621" s="314"/>
      <c r="I621" s="314"/>
      <c r="J621" s="315"/>
    </row>
    <row r="622" spans="1:10" x14ac:dyDescent="0.25">
      <c r="A622" s="313"/>
      <c r="B622" s="314"/>
      <c r="C622" s="314"/>
      <c r="D622" s="314"/>
      <c r="E622" s="314"/>
      <c r="F622" s="314"/>
      <c r="G622" s="314"/>
      <c r="H622" s="314"/>
      <c r="I622" s="314"/>
      <c r="J622" s="315"/>
    </row>
    <row r="623" spans="1:10" x14ac:dyDescent="0.25">
      <c r="A623" s="313"/>
      <c r="B623" s="314"/>
      <c r="C623" s="314"/>
      <c r="D623" s="314"/>
      <c r="E623" s="314"/>
      <c r="F623" s="314"/>
      <c r="G623" s="314"/>
      <c r="H623" s="314"/>
      <c r="I623" s="314"/>
      <c r="J623" s="315"/>
    </row>
    <row r="624" spans="1:10" x14ac:dyDescent="0.25">
      <c r="A624" s="313"/>
      <c r="B624" s="314"/>
      <c r="C624" s="314"/>
      <c r="D624" s="314"/>
      <c r="E624" s="314"/>
      <c r="F624" s="314"/>
      <c r="G624" s="314"/>
      <c r="H624" s="314"/>
      <c r="I624" s="314"/>
      <c r="J624" s="315"/>
    </row>
    <row r="625" spans="1:10" x14ac:dyDescent="0.25">
      <c r="A625" s="313"/>
      <c r="B625" s="314"/>
      <c r="C625" s="314"/>
      <c r="D625" s="314"/>
      <c r="E625" s="314"/>
      <c r="F625" s="314"/>
      <c r="G625" s="314"/>
      <c r="H625" s="314"/>
      <c r="I625" s="314"/>
      <c r="J625" s="315"/>
    </row>
    <row r="626" spans="1:10" x14ac:dyDescent="0.25">
      <c r="A626" s="313"/>
      <c r="B626" s="314"/>
      <c r="C626" s="314"/>
      <c r="D626" s="314"/>
      <c r="E626" s="314"/>
      <c r="F626" s="314"/>
      <c r="G626" s="314"/>
      <c r="H626" s="314"/>
      <c r="I626" s="314"/>
      <c r="J626" s="315"/>
    </row>
    <row r="627" spans="1:10" x14ac:dyDescent="0.25">
      <c r="A627" s="313"/>
      <c r="B627" s="314"/>
      <c r="C627" s="314"/>
      <c r="D627" s="314"/>
      <c r="E627" s="314"/>
      <c r="F627" s="314"/>
      <c r="G627" s="314"/>
      <c r="H627" s="314"/>
      <c r="I627" s="314"/>
      <c r="J627" s="315"/>
    </row>
    <row r="628" spans="1:10" x14ac:dyDescent="0.25">
      <c r="A628" s="313"/>
      <c r="B628" s="314"/>
      <c r="C628" s="314"/>
      <c r="D628" s="314"/>
      <c r="E628" s="314"/>
      <c r="F628" s="314"/>
      <c r="G628" s="314"/>
      <c r="H628" s="314"/>
      <c r="I628" s="314"/>
      <c r="J628" s="315"/>
    </row>
    <row r="629" spans="1:10" ht="15.75" thickBot="1" x14ac:dyDescent="0.3">
      <c r="A629" s="316"/>
      <c r="B629" s="309"/>
      <c r="C629" s="309"/>
      <c r="D629" s="309"/>
      <c r="E629" s="309"/>
      <c r="F629" s="309"/>
      <c r="G629" s="309"/>
      <c r="H629" s="309"/>
      <c r="I629" s="309"/>
      <c r="J629" s="317"/>
    </row>
    <row r="630" spans="1:10" ht="15.75" thickBot="1" x14ac:dyDescent="0.3">
      <c r="A630" s="318"/>
      <c r="B630" s="319"/>
      <c r="C630" s="319"/>
      <c r="D630" s="319"/>
      <c r="E630" s="319"/>
      <c r="F630" s="319"/>
      <c r="G630" s="319"/>
      <c r="H630" s="319"/>
      <c r="I630" s="319"/>
      <c r="J630" s="320"/>
    </row>
    <row r="631" spans="1:10" ht="18.75" x14ac:dyDescent="0.3">
      <c r="A631" s="330" t="s">
        <v>202</v>
      </c>
      <c r="B631" s="330"/>
      <c r="C631" s="330"/>
      <c r="D631" s="330"/>
      <c r="E631" s="330"/>
      <c r="F631" s="330"/>
      <c r="G631" s="330"/>
      <c r="H631" s="330"/>
      <c r="I631" s="330"/>
      <c r="J631" s="330"/>
    </row>
    <row r="632" spans="1:10" ht="15.75" thickBot="1" x14ac:dyDescent="0.3">
      <c r="A632" s="331"/>
      <c r="B632" s="331"/>
      <c r="C632" s="331"/>
      <c r="D632" s="331"/>
      <c r="E632" s="331"/>
      <c r="F632" s="331"/>
      <c r="G632" s="331"/>
      <c r="H632" s="331"/>
      <c r="I632" s="331"/>
      <c r="J632" s="331"/>
    </row>
    <row r="633" spans="1:10" ht="16.5" thickBot="1" x14ac:dyDescent="0.3">
      <c r="A633" s="321" t="s">
        <v>183</v>
      </c>
      <c r="B633" s="321"/>
      <c r="C633" s="322"/>
      <c r="D633" s="323"/>
      <c r="E633" s="323"/>
      <c r="F633" s="323"/>
      <c r="G633" s="323"/>
      <c r="H633" s="323"/>
      <c r="I633" s="323"/>
      <c r="J633" s="324"/>
    </row>
    <row r="634" spans="1:10" ht="15.75" thickBot="1" x14ac:dyDescent="0.3">
      <c r="A634" s="325"/>
      <c r="B634" s="325"/>
      <c r="C634" s="325"/>
      <c r="D634" s="325"/>
      <c r="E634" s="325"/>
      <c r="F634" s="325"/>
      <c r="G634" s="325"/>
      <c r="H634" s="325"/>
      <c r="I634" s="325"/>
      <c r="J634" s="325"/>
    </row>
    <row r="635" spans="1:10" ht="15.75" thickBot="1" x14ac:dyDescent="0.3">
      <c r="A635" s="326" t="s">
        <v>68</v>
      </c>
      <c r="B635" s="326"/>
      <c r="C635" s="327"/>
      <c r="D635" s="185"/>
      <c r="F635" s="328" t="s">
        <v>69</v>
      </c>
      <c r="G635" s="328"/>
      <c r="H635" s="329"/>
      <c r="I635" s="185"/>
    </row>
    <row r="636" spans="1:10" x14ac:dyDescent="0.25">
      <c r="A636" s="325"/>
      <c r="B636" s="325"/>
      <c r="C636" s="325"/>
      <c r="D636" s="325"/>
      <c r="E636" s="325"/>
      <c r="F636" s="325"/>
      <c r="G636" s="325"/>
      <c r="H636" s="325"/>
      <c r="I636" s="325"/>
      <c r="J636" s="325"/>
    </row>
    <row r="637" spans="1:10" ht="16.5" thickBot="1" x14ac:dyDescent="0.3">
      <c r="A637" s="295" t="s">
        <v>184</v>
      </c>
      <c r="B637" s="295"/>
      <c r="C637" s="295"/>
      <c r="D637" s="295"/>
      <c r="E637" s="295"/>
      <c r="F637" s="295"/>
      <c r="G637" s="295"/>
      <c r="H637" s="295"/>
      <c r="I637" s="295"/>
      <c r="J637" s="295"/>
    </row>
    <row r="638" spans="1:10" x14ac:dyDescent="0.25">
      <c r="A638" s="296"/>
      <c r="B638" s="297"/>
      <c r="C638" s="297"/>
      <c r="D638" s="297"/>
      <c r="E638" s="297"/>
      <c r="F638" s="297"/>
      <c r="G638" s="297"/>
      <c r="H638" s="297"/>
      <c r="I638" s="297"/>
      <c r="J638" s="298"/>
    </row>
    <row r="639" spans="1:10" x14ac:dyDescent="0.25">
      <c r="A639" s="299"/>
      <c r="B639" s="300"/>
      <c r="C639" s="300"/>
      <c r="D639" s="300"/>
      <c r="E639" s="300"/>
      <c r="F639" s="300"/>
      <c r="G639" s="300"/>
      <c r="H639" s="300"/>
      <c r="I639" s="300"/>
      <c r="J639" s="301"/>
    </row>
    <row r="640" spans="1:10" x14ac:dyDescent="0.25">
      <c r="A640" s="299"/>
      <c r="B640" s="300"/>
      <c r="C640" s="300"/>
      <c r="D640" s="300"/>
      <c r="E640" s="300"/>
      <c r="F640" s="300"/>
      <c r="G640" s="300"/>
      <c r="H640" s="300"/>
      <c r="I640" s="300"/>
      <c r="J640" s="301"/>
    </row>
    <row r="641" spans="1:10" x14ac:dyDescent="0.25">
      <c r="A641" s="299"/>
      <c r="B641" s="300"/>
      <c r="C641" s="300"/>
      <c r="D641" s="300"/>
      <c r="E641" s="300"/>
      <c r="F641" s="300"/>
      <c r="G641" s="300"/>
      <c r="H641" s="300"/>
      <c r="I641" s="300"/>
      <c r="J641" s="301"/>
    </row>
    <row r="642" spans="1:10" x14ac:dyDescent="0.25">
      <c r="A642" s="299"/>
      <c r="B642" s="300"/>
      <c r="C642" s="300"/>
      <c r="D642" s="300"/>
      <c r="E642" s="300"/>
      <c r="F642" s="300"/>
      <c r="G642" s="300"/>
      <c r="H642" s="300"/>
      <c r="I642" s="300"/>
      <c r="J642" s="301"/>
    </row>
    <row r="643" spans="1:10" x14ac:dyDescent="0.25">
      <c r="A643" s="299"/>
      <c r="B643" s="300"/>
      <c r="C643" s="300"/>
      <c r="D643" s="300"/>
      <c r="E643" s="300"/>
      <c r="F643" s="300"/>
      <c r="G643" s="300"/>
      <c r="H643" s="300"/>
      <c r="I643" s="300"/>
      <c r="J643" s="301"/>
    </row>
    <row r="644" spans="1:10" x14ac:dyDescent="0.25">
      <c r="A644" s="299"/>
      <c r="B644" s="300"/>
      <c r="C644" s="300"/>
      <c r="D644" s="300"/>
      <c r="E644" s="300"/>
      <c r="F644" s="300"/>
      <c r="G644" s="300"/>
      <c r="H644" s="300"/>
      <c r="I644" s="300"/>
      <c r="J644" s="301"/>
    </row>
    <row r="645" spans="1:10" x14ac:dyDescent="0.25">
      <c r="A645" s="299"/>
      <c r="B645" s="300"/>
      <c r="C645" s="300"/>
      <c r="D645" s="300"/>
      <c r="E645" s="300"/>
      <c r="F645" s="300"/>
      <c r="G645" s="300"/>
      <c r="H645" s="300"/>
      <c r="I645" s="300"/>
      <c r="J645" s="301"/>
    </row>
    <row r="646" spans="1:10" x14ac:dyDescent="0.25">
      <c r="A646" s="299"/>
      <c r="B646" s="300"/>
      <c r="C646" s="300"/>
      <c r="D646" s="300"/>
      <c r="E646" s="300"/>
      <c r="F646" s="300"/>
      <c r="G646" s="300"/>
      <c r="H646" s="300"/>
      <c r="I646" s="300"/>
      <c r="J646" s="301"/>
    </row>
    <row r="647" spans="1:10" ht="15.75" thickBot="1" x14ac:dyDescent="0.3">
      <c r="A647" s="302"/>
      <c r="B647" s="303"/>
      <c r="C647" s="303"/>
      <c r="D647" s="303"/>
      <c r="E647" s="303"/>
      <c r="F647" s="303"/>
      <c r="G647" s="303"/>
      <c r="H647" s="303"/>
      <c r="I647" s="303"/>
      <c r="J647" s="304"/>
    </row>
    <row r="648" spans="1:10" x14ac:dyDescent="0.25">
      <c r="A648" s="305"/>
      <c r="B648" s="305"/>
      <c r="C648" s="305"/>
      <c r="D648" s="305"/>
      <c r="E648" s="305"/>
      <c r="F648" s="305"/>
      <c r="G648" s="305"/>
      <c r="H648" s="305"/>
      <c r="I648" s="305"/>
      <c r="J648" s="305"/>
    </row>
    <row r="649" spans="1:10" ht="16.5" thickBot="1" x14ac:dyDescent="0.3">
      <c r="A649" s="295" t="s">
        <v>29</v>
      </c>
      <c r="B649" s="295"/>
      <c r="C649" s="295"/>
      <c r="D649" s="295"/>
      <c r="E649" s="295"/>
      <c r="F649" s="295"/>
      <c r="G649" s="295"/>
      <c r="H649" s="295"/>
      <c r="I649" s="295"/>
      <c r="J649" s="295"/>
    </row>
    <row r="650" spans="1:10" x14ac:dyDescent="0.25">
      <c r="A650" s="296"/>
      <c r="B650" s="297"/>
      <c r="C650" s="297"/>
      <c r="D650" s="297"/>
      <c r="E650" s="297"/>
      <c r="F650" s="297"/>
      <c r="G650" s="297"/>
      <c r="H650" s="297"/>
      <c r="I650" s="297"/>
      <c r="J650" s="298"/>
    </row>
    <row r="651" spans="1:10" x14ac:dyDescent="0.25">
      <c r="A651" s="299"/>
      <c r="B651" s="300"/>
      <c r="C651" s="300"/>
      <c r="D651" s="300"/>
      <c r="E651" s="300"/>
      <c r="F651" s="300"/>
      <c r="G651" s="300"/>
      <c r="H651" s="300"/>
      <c r="I651" s="300"/>
      <c r="J651" s="301"/>
    </row>
    <row r="652" spans="1:10" x14ac:dyDescent="0.25">
      <c r="A652" s="299"/>
      <c r="B652" s="300"/>
      <c r="C652" s="300"/>
      <c r="D652" s="300"/>
      <c r="E652" s="300"/>
      <c r="F652" s="300"/>
      <c r="G652" s="300"/>
      <c r="H652" s="300"/>
      <c r="I652" s="300"/>
      <c r="J652" s="301"/>
    </row>
    <row r="653" spans="1:10" x14ac:dyDescent="0.25">
      <c r="A653" s="299"/>
      <c r="B653" s="300"/>
      <c r="C653" s="300"/>
      <c r="D653" s="300"/>
      <c r="E653" s="300"/>
      <c r="F653" s="300"/>
      <c r="G653" s="300"/>
      <c r="H653" s="300"/>
      <c r="I653" s="300"/>
      <c r="J653" s="301"/>
    </row>
    <row r="654" spans="1:10" ht="15.75" thickBot="1" x14ac:dyDescent="0.3">
      <c r="A654" s="302"/>
      <c r="B654" s="303"/>
      <c r="C654" s="303"/>
      <c r="D654" s="303"/>
      <c r="E654" s="303"/>
      <c r="F654" s="303"/>
      <c r="G654" s="303"/>
      <c r="H654" s="303"/>
      <c r="I654" s="303"/>
      <c r="J654" s="304"/>
    </row>
    <row r="655" spans="1:10" x14ac:dyDescent="0.25">
      <c r="A655" s="305"/>
      <c r="B655" s="305"/>
      <c r="C655" s="305"/>
      <c r="D655" s="305"/>
      <c r="E655" s="305"/>
      <c r="F655" s="305"/>
      <c r="G655" s="305"/>
      <c r="H655" s="305"/>
      <c r="I655" s="305"/>
      <c r="J655" s="305"/>
    </row>
    <row r="656" spans="1:10" ht="16.5" thickBot="1" x14ac:dyDescent="0.3">
      <c r="A656" s="295" t="s">
        <v>27</v>
      </c>
      <c r="B656" s="295"/>
      <c r="C656" s="295"/>
      <c r="D656" s="295"/>
      <c r="E656" s="295"/>
      <c r="F656" s="295"/>
      <c r="G656" s="295"/>
      <c r="H656" s="295"/>
      <c r="I656" s="295"/>
      <c r="J656" s="295"/>
    </row>
    <row r="657" spans="1:10" ht="15.75" thickBot="1" x14ac:dyDescent="0.3">
      <c r="A657" s="306"/>
      <c r="B657" s="307"/>
      <c r="C657" s="307"/>
      <c r="D657" s="307"/>
      <c r="E657" s="307"/>
      <c r="F657" s="307"/>
      <c r="G657" s="307"/>
      <c r="H657" s="307"/>
      <c r="I657" s="307"/>
      <c r="J657" s="308"/>
    </row>
    <row r="658" spans="1:10" x14ac:dyDescent="0.25">
      <c r="A658" s="305"/>
      <c r="B658" s="305"/>
      <c r="C658" s="305"/>
      <c r="D658" s="305"/>
      <c r="E658" s="305"/>
      <c r="F658" s="305"/>
      <c r="G658" s="305"/>
      <c r="H658" s="305"/>
      <c r="I658" s="305"/>
      <c r="J658" s="305"/>
    </row>
    <row r="659" spans="1:10" ht="45.6" customHeight="1" thickBot="1" x14ac:dyDescent="0.3">
      <c r="A659" s="309" t="s">
        <v>185</v>
      </c>
      <c r="B659" s="309"/>
      <c r="C659" s="309"/>
      <c r="D659" s="309"/>
      <c r="E659" s="309"/>
      <c r="F659" s="309"/>
      <c r="G659" s="309"/>
      <c r="H659" s="309"/>
      <c r="I659" s="309"/>
      <c r="J659" s="309"/>
    </row>
    <row r="660" spans="1:10" x14ac:dyDescent="0.25">
      <c r="A660" s="310"/>
      <c r="B660" s="311"/>
      <c r="C660" s="311"/>
      <c r="D660" s="311"/>
      <c r="E660" s="311"/>
      <c r="F660" s="311"/>
      <c r="G660" s="311"/>
      <c r="H660" s="311"/>
      <c r="I660" s="311"/>
      <c r="J660" s="312"/>
    </row>
    <row r="661" spans="1:10" x14ac:dyDescent="0.25">
      <c r="A661" s="313"/>
      <c r="B661" s="314"/>
      <c r="C661" s="314"/>
      <c r="D661" s="314"/>
      <c r="E661" s="314"/>
      <c r="F661" s="314"/>
      <c r="G661" s="314"/>
      <c r="H661" s="314"/>
      <c r="I661" s="314"/>
      <c r="J661" s="315"/>
    </row>
    <row r="662" spans="1:10" x14ac:dyDescent="0.25">
      <c r="A662" s="313"/>
      <c r="B662" s="314"/>
      <c r="C662" s="314"/>
      <c r="D662" s="314"/>
      <c r="E662" s="314"/>
      <c r="F662" s="314"/>
      <c r="G662" s="314"/>
      <c r="H662" s="314"/>
      <c r="I662" s="314"/>
      <c r="J662" s="315"/>
    </row>
    <row r="663" spans="1:10" x14ac:dyDescent="0.25">
      <c r="A663" s="313"/>
      <c r="B663" s="314"/>
      <c r="C663" s="314"/>
      <c r="D663" s="314"/>
      <c r="E663" s="314"/>
      <c r="F663" s="314"/>
      <c r="G663" s="314"/>
      <c r="H663" s="314"/>
      <c r="I663" s="314"/>
      <c r="J663" s="315"/>
    </row>
    <row r="664" spans="1:10" x14ac:dyDescent="0.25">
      <c r="A664" s="313"/>
      <c r="B664" s="314"/>
      <c r="C664" s="314"/>
      <c r="D664" s="314"/>
      <c r="E664" s="314"/>
      <c r="F664" s="314"/>
      <c r="G664" s="314"/>
      <c r="H664" s="314"/>
      <c r="I664" s="314"/>
      <c r="J664" s="315"/>
    </row>
    <row r="665" spans="1:10" x14ac:dyDescent="0.25">
      <c r="A665" s="313"/>
      <c r="B665" s="314"/>
      <c r="C665" s="314"/>
      <c r="D665" s="314"/>
      <c r="E665" s="314"/>
      <c r="F665" s="314"/>
      <c r="G665" s="314"/>
      <c r="H665" s="314"/>
      <c r="I665" s="314"/>
      <c r="J665" s="315"/>
    </row>
    <row r="666" spans="1:10" x14ac:dyDescent="0.25">
      <c r="A666" s="313"/>
      <c r="B666" s="314"/>
      <c r="C666" s="314"/>
      <c r="D666" s="314"/>
      <c r="E666" s="314"/>
      <c r="F666" s="314"/>
      <c r="G666" s="314"/>
      <c r="H666" s="314"/>
      <c r="I666" s="314"/>
      <c r="J666" s="315"/>
    </row>
    <row r="667" spans="1:10" x14ac:dyDescent="0.25">
      <c r="A667" s="313"/>
      <c r="B667" s="314"/>
      <c r="C667" s="314"/>
      <c r="D667" s="314"/>
      <c r="E667" s="314"/>
      <c r="F667" s="314"/>
      <c r="G667" s="314"/>
      <c r="H667" s="314"/>
      <c r="I667" s="314"/>
      <c r="J667" s="315"/>
    </row>
    <row r="668" spans="1:10" x14ac:dyDescent="0.25">
      <c r="A668" s="313"/>
      <c r="B668" s="314"/>
      <c r="C668" s="314"/>
      <c r="D668" s="314"/>
      <c r="E668" s="314"/>
      <c r="F668" s="314"/>
      <c r="G668" s="314"/>
      <c r="H668" s="314"/>
      <c r="I668" s="314"/>
      <c r="J668" s="315"/>
    </row>
    <row r="669" spans="1:10" x14ac:dyDescent="0.25">
      <c r="A669" s="313"/>
      <c r="B669" s="314"/>
      <c r="C669" s="314"/>
      <c r="D669" s="314"/>
      <c r="E669" s="314"/>
      <c r="F669" s="314"/>
      <c r="G669" s="314"/>
      <c r="H669" s="314"/>
      <c r="I669" s="314"/>
      <c r="J669" s="315"/>
    </row>
    <row r="670" spans="1:10" x14ac:dyDescent="0.25">
      <c r="A670" s="313"/>
      <c r="B670" s="314"/>
      <c r="C670" s="314"/>
      <c r="D670" s="314"/>
      <c r="E670" s="314"/>
      <c r="F670" s="314"/>
      <c r="G670" s="314"/>
      <c r="H670" s="314"/>
      <c r="I670" s="314"/>
      <c r="J670" s="315"/>
    </row>
    <row r="671" spans="1:10" ht="15.75" thickBot="1" x14ac:dyDescent="0.3">
      <c r="A671" s="316"/>
      <c r="B671" s="309"/>
      <c r="C671" s="309"/>
      <c r="D671" s="309"/>
      <c r="E671" s="309"/>
      <c r="F671" s="309"/>
      <c r="G671" s="309"/>
      <c r="H671" s="309"/>
      <c r="I671" s="309"/>
      <c r="J671" s="317"/>
    </row>
    <row r="672" spans="1:10" ht="15.75" thickBot="1" x14ac:dyDescent="0.3">
      <c r="A672" s="318"/>
      <c r="B672" s="319"/>
      <c r="C672" s="319"/>
      <c r="D672" s="319"/>
      <c r="E672" s="319"/>
      <c r="F672" s="319"/>
      <c r="G672" s="319"/>
      <c r="H672" s="319"/>
      <c r="I672" s="319"/>
      <c r="J672" s="320"/>
    </row>
    <row r="673" spans="1:10" ht="18.75" x14ac:dyDescent="0.3">
      <c r="A673" s="330" t="s">
        <v>203</v>
      </c>
      <c r="B673" s="330"/>
      <c r="C673" s="330"/>
      <c r="D673" s="330"/>
      <c r="E673" s="330"/>
      <c r="F673" s="330"/>
      <c r="G673" s="330"/>
      <c r="H673" s="330"/>
      <c r="I673" s="330"/>
      <c r="J673" s="330"/>
    </row>
    <row r="674" spans="1:10" ht="15.75" thickBot="1" x14ac:dyDescent="0.3">
      <c r="A674" s="331"/>
      <c r="B674" s="331"/>
      <c r="C674" s="331"/>
      <c r="D674" s="331"/>
      <c r="E674" s="331"/>
      <c r="F674" s="331"/>
      <c r="G674" s="331"/>
      <c r="H674" s="331"/>
      <c r="I674" s="331"/>
      <c r="J674" s="331"/>
    </row>
    <row r="675" spans="1:10" ht="16.5" thickBot="1" x14ac:dyDescent="0.3">
      <c r="A675" s="321" t="s">
        <v>183</v>
      </c>
      <c r="B675" s="321"/>
      <c r="C675" s="322"/>
      <c r="D675" s="323"/>
      <c r="E675" s="323"/>
      <c r="F675" s="323"/>
      <c r="G675" s="323"/>
      <c r="H675" s="323"/>
      <c r="I675" s="323"/>
      <c r="J675" s="324"/>
    </row>
    <row r="676" spans="1:10" ht="15.75" thickBot="1" x14ac:dyDescent="0.3">
      <c r="A676" s="325"/>
      <c r="B676" s="325"/>
      <c r="C676" s="325"/>
      <c r="D676" s="325"/>
      <c r="E676" s="325"/>
      <c r="F676" s="325"/>
      <c r="G676" s="325"/>
      <c r="H676" s="325"/>
      <c r="I676" s="325"/>
      <c r="J676" s="325"/>
    </row>
    <row r="677" spans="1:10" ht="15.75" thickBot="1" x14ac:dyDescent="0.3">
      <c r="A677" s="326" t="s">
        <v>68</v>
      </c>
      <c r="B677" s="326"/>
      <c r="C677" s="327"/>
      <c r="D677" s="185"/>
      <c r="F677" s="328" t="s">
        <v>69</v>
      </c>
      <c r="G677" s="328"/>
      <c r="H677" s="329"/>
      <c r="I677" s="185"/>
    </row>
    <row r="678" spans="1:10" x14ac:dyDescent="0.25">
      <c r="A678" s="325"/>
      <c r="B678" s="325"/>
      <c r="C678" s="325"/>
      <c r="D678" s="325"/>
      <c r="E678" s="325"/>
      <c r="F678" s="325"/>
      <c r="G678" s="325"/>
      <c r="H678" s="325"/>
      <c r="I678" s="325"/>
      <c r="J678" s="325"/>
    </row>
    <row r="679" spans="1:10" ht="16.5" thickBot="1" x14ac:dyDescent="0.3">
      <c r="A679" s="295" t="s">
        <v>184</v>
      </c>
      <c r="B679" s="295"/>
      <c r="C679" s="295"/>
      <c r="D679" s="295"/>
      <c r="E679" s="295"/>
      <c r="F679" s="295"/>
      <c r="G679" s="295"/>
      <c r="H679" s="295"/>
      <c r="I679" s="295"/>
      <c r="J679" s="295"/>
    </row>
    <row r="680" spans="1:10" x14ac:dyDescent="0.25">
      <c r="A680" s="296"/>
      <c r="B680" s="297"/>
      <c r="C680" s="297"/>
      <c r="D680" s="297"/>
      <c r="E680" s="297"/>
      <c r="F680" s="297"/>
      <c r="G680" s="297"/>
      <c r="H680" s="297"/>
      <c r="I680" s="297"/>
      <c r="J680" s="298"/>
    </row>
    <row r="681" spans="1:10" x14ac:dyDescent="0.25">
      <c r="A681" s="299"/>
      <c r="B681" s="300"/>
      <c r="C681" s="300"/>
      <c r="D681" s="300"/>
      <c r="E681" s="300"/>
      <c r="F681" s="300"/>
      <c r="G681" s="300"/>
      <c r="H681" s="300"/>
      <c r="I681" s="300"/>
      <c r="J681" s="301"/>
    </row>
    <row r="682" spans="1:10" x14ac:dyDescent="0.25">
      <c r="A682" s="299"/>
      <c r="B682" s="300"/>
      <c r="C682" s="300"/>
      <c r="D682" s="300"/>
      <c r="E682" s="300"/>
      <c r="F682" s="300"/>
      <c r="G682" s="300"/>
      <c r="H682" s="300"/>
      <c r="I682" s="300"/>
      <c r="J682" s="301"/>
    </row>
    <row r="683" spans="1:10" x14ac:dyDescent="0.25">
      <c r="A683" s="299"/>
      <c r="B683" s="300"/>
      <c r="C683" s="300"/>
      <c r="D683" s="300"/>
      <c r="E683" s="300"/>
      <c r="F683" s="300"/>
      <c r="G683" s="300"/>
      <c r="H683" s="300"/>
      <c r="I683" s="300"/>
      <c r="J683" s="301"/>
    </row>
    <row r="684" spans="1:10" x14ac:dyDescent="0.25">
      <c r="A684" s="299"/>
      <c r="B684" s="300"/>
      <c r="C684" s="300"/>
      <c r="D684" s="300"/>
      <c r="E684" s="300"/>
      <c r="F684" s="300"/>
      <c r="G684" s="300"/>
      <c r="H684" s="300"/>
      <c r="I684" s="300"/>
      <c r="J684" s="301"/>
    </row>
    <row r="685" spans="1:10" x14ac:dyDescent="0.25">
      <c r="A685" s="299"/>
      <c r="B685" s="300"/>
      <c r="C685" s="300"/>
      <c r="D685" s="300"/>
      <c r="E685" s="300"/>
      <c r="F685" s="300"/>
      <c r="G685" s="300"/>
      <c r="H685" s="300"/>
      <c r="I685" s="300"/>
      <c r="J685" s="301"/>
    </row>
    <row r="686" spans="1:10" x14ac:dyDescent="0.25">
      <c r="A686" s="299"/>
      <c r="B686" s="300"/>
      <c r="C686" s="300"/>
      <c r="D686" s="300"/>
      <c r="E686" s="300"/>
      <c r="F686" s="300"/>
      <c r="G686" s="300"/>
      <c r="H686" s="300"/>
      <c r="I686" s="300"/>
      <c r="J686" s="301"/>
    </row>
    <row r="687" spans="1:10" x14ac:dyDescent="0.25">
      <c r="A687" s="299"/>
      <c r="B687" s="300"/>
      <c r="C687" s="300"/>
      <c r="D687" s="300"/>
      <c r="E687" s="300"/>
      <c r="F687" s="300"/>
      <c r="G687" s="300"/>
      <c r="H687" s="300"/>
      <c r="I687" s="300"/>
      <c r="J687" s="301"/>
    </row>
    <row r="688" spans="1:10" x14ac:dyDescent="0.25">
      <c r="A688" s="299"/>
      <c r="B688" s="300"/>
      <c r="C688" s="300"/>
      <c r="D688" s="300"/>
      <c r="E688" s="300"/>
      <c r="F688" s="300"/>
      <c r="G688" s="300"/>
      <c r="H688" s="300"/>
      <c r="I688" s="300"/>
      <c r="J688" s="301"/>
    </row>
    <row r="689" spans="1:10" ht="15.75" thickBot="1" x14ac:dyDescent="0.3">
      <c r="A689" s="302"/>
      <c r="B689" s="303"/>
      <c r="C689" s="303"/>
      <c r="D689" s="303"/>
      <c r="E689" s="303"/>
      <c r="F689" s="303"/>
      <c r="G689" s="303"/>
      <c r="H689" s="303"/>
      <c r="I689" s="303"/>
      <c r="J689" s="304"/>
    </row>
    <row r="690" spans="1:10" x14ac:dyDescent="0.25">
      <c r="A690" s="305"/>
      <c r="B690" s="305"/>
      <c r="C690" s="305"/>
      <c r="D690" s="305"/>
      <c r="E690" s="305"/>
      <c r="F690" s="305"/>
      <c r="G690" s="305"/>
      <c r="H690" s="305"/>
      <c r="I690" s="305"/>
      <c r="J690" s="305"/>
    </row>
    <row r="691" spans="1:10" ht="16.5" thickBot="1" x14ac:dyDescent="0.3">
      <c r="A691" s="295" t="s">
        <v>29</v>
      </c>
      <c r="B691" s="295"/>
      <c r="C691" s="295"/>
      <c r="D691" s="295"/>
      <c r="E691" s="295"/>
      <c r="F691" s="295"/>
      <c r="G691" s="295"/>
      <c r="H691" s="295"/>
      <c r="I691" s="295"/>
      <c r="J691" s="295"/>
    </row>
    <row r="692" spans="1:10" x14ac:dyDescent="0.25">
      <c r="A692" s="296"/>
      <c r="B692" s="297"/>
      <c r="C692" s="297"/>
      <c r="D692" s="297"/>
      <c r="E692" s="297"/>
      <c r="F692" s="297"/>
      <c r="G692" s="297"/>
      <c r="H692" s="297"/>
      <c r="I692" s="297"/>
      <c r="J692" s="298"/>
    </row>
    <row r="693" spans="1:10" x14ac:dyDescent="0.25">
      <c r="A693" s="299"/>
      <c r="B693" s="300"/>
      <c r="C693" s="300"/>
      <c r="D693" s="300"/>
      <c r="E693" s="300"/>
      <c r="F693" s="300"/>
      <c r="G693" s="300"/>
      <c r="H693" s="300"/>
      <c r="I693" s="300"/>
      <c r="J693" s="301"/>
    </row>
    <row r="694" spans="1:10" x14ac:dyDescent="0.25">
      <c r="A694" s="299"/>
      <c r="B694" s="300"/>
      <c r="C694" s="300"/>
      <c r="D694" s="300"/>
      <c r="E694" s="300"/>
      <c r="F694" s="300"/>
      <c r="G694" s="300"/>
      <c r="H694" s="300"/>
      <c r="I694" s="300"/>
      <c r="J694" s="301"/>
    </row>
    <row r="695" spans="1:10" x14ac:dyDescent="0.25">
      <c r="A695" s="299"/>
      <c r="B695" s="300"/>
      <c r="C695" s="300"/>
      <c r="D695" s="300"/>
      <c r="E695" s="300"/>
      <c r="F695" s="300"/>
      <c r="G695" s="300"/>
      <c r="H695" s="300"/>
      <c r="I695" s="300"/>
      <c r="J695" s="301"/>
    </row>
    <row r="696" spans="1:10" ht="15.75" thickBot="1" x14ac:dyDescent="0.3">
      <c r="A696" s="302"/>
      <c r="B696" s="303"/>
      <c r="C696" s="303"/>
      <c r="D696" s="303"/>
      <c r="E696" s="303"/>
      <c r="F696" s="303"/>
      <c r="G696" s="303"/>
      <c r="H696" s="303"/>
      <c r="I696" s="303"/>
      <c r="J696" s="304"/>
    </row>
    <row r="697" spans="1:10" x14ac:dyDescent="0.25">
      <c r="A697" s="305"/>
      <c r="B697" s="305"/>
      <c r="C697" s="305"/>
      <c r="D697" s="305"/>
      <c r="E697" s="305"/>
      <c r="F697" s="305"/>
      <c r="G697" s="305"/>
      <c r="H697" s="305"/>
      <c r="I697" s="305"/>
      <c r="J697" s="305"/>
    </row>
    <row r="698" spans="1:10" ht="16.5" thickBot="1" x14ac:dyDescent="0.3">
      <c r="A698" s="295" t="s">
        <v>27</v>
      </c>
      <c r="B698" s="295"/>
      <c r="C698" s="295"/>
      <c r="D698" s="295"/>
      <c r="E698" s="295"/>
      <c r="F698" s="295"/>
      <c r="G698" s="295"/>
      <c r="H698" s="295"/>
      <c r="I698" s="295"/>
      <c r="J698" s="295"/>
    </row>
    <row r="699" spans="1:10" ht="15.75" thickBot="1" x14ac:dyDescent="0.3">
      <c r="A699" s="306"/>
      <c r="B699" s="307"/>
      <c r="C699" s="307"/>
      <c r="D699" s="307"/>
      <c r="E699" s="307"/>
      <c r="F699" s="307"/>
      <c r="G699" s="307"/>
      <c r="H699" s="307"/>
      <c r="I699" s="307"/>
      <c r="J699" s="308"/>
    </row>
    <row r="700" spans="1:10" x14ac:dyDescent="0.25">
      <c r="A700" s="305"/>
      <c r="B700" s="305"/>
      <c r="C700" s="305"/>
      <c r="D700" s="305"/>
      <c r="E700" s="305"/>
      <c r="F700" s="305"/>
      <c r="G700" s="305"/>
      <c r="H700" s="305"/>
      <c r="I700" s="305"/>
      <c r="J700" s="305"/>
    </row>
    <row r="701" spans="1:10" ht="50.45" customHeight="1" thickBot="1" x14ac:dyDescent="0.3">
      <c r="A701" s="309" t="s">
        <v>185</v>
      </c>
      <c r="B701" s="309"/>
      <c r="C701" s="309"/>
      <c r="D701" s="309"/>
      <c r="E701" s="309"/>
      <c r="F701" s="309"/>
      <c r="G701" s="309"/>
      <c r="H701" s="309"/>
      <c r="I701" s="309"/>
      <c r="J701" s="309"/>
    </row>
    <row r="702" spans="1:10" x14ac:dyDescent="0.25">
      <c r="A702" s="310"/>
      <c r="B702" s="311"/>
      <c r="C702" s="311"/>
      <c r="D702" s="311"/>
      <c r="E702" s="311"/>
      <c r="F702" s="311"/>
      <c r="G702" s="311"/>
      <c r="H702" s="311"/>
      <c r="I702" s="311"/>
      <c r="J702" s="312"/>
    </row>
    <row r="703" spans="1:10" x14ac:dyDescent="0.25">
      <c r="A703" s="313"/>
      <c r="B703" s="314"/>
      <c r="C703" s="314"/>
      <c r="D703" s="314"/>
      <c r="E703" s="314"/>
      <c r="F703" s="314"/>
      <c r="G703" s="314"/>
      <c r="H703" s="314"/>
      <c r="I703" s="314"/>
      <c r="J703" s="315"/>
    </row>
    <row r="704" spans="1:10" x14ac:dyDescent="0.25">
      <c r="A704" s="313"/>
      <c r="B704" s="314"/>
      <c r="C704" s="314"/>
      <c r="D704" s="314"/>
      <c r="E704" s="314"/>
      <c r="F704" s="314"/>
      <c r="G704" s="314"/>
      <c r="H704" s="314"/>
      <c r="I704" s="314"/>
      <c r="J704" s="315"/>
    </row>
    <row r="705" spans="1:10" x14ac:dyDescent="0.25">
      <c r="A705" s="313"/>
      <c r="B705" s="314"/>
      <c r="C705" s="314"/>
      <c r="D705" s="314"/>
      <c r="E705" s="314"/>
      <c r="F705" s="314"/>
      <c r="G705" s="314"/>
      <c r="H705" s="314"/>
      <c r="I705" s="314"/>
      <c r="J705" s="315"/>
    </row>
    <row r="706" spans="1:10" x14ac:dyDescent="0.25">
      <c r="A706" s="313"/>
      <c r="B706" s="314"/>
      <c r="C706" s="314"/>
      <c r="D706" s="314"/>
      <c r="E706" s="314"/>
      <c r="F706" s="314"/>
      <c r="G706" s="314"/>
      <c r="H706" s="314"/>
      <c r="I706" s="314"/>
      <c r="J706" s="315"/>
    </row>
    <row r="707" spans="1:10" x14ac:dyDescent="0.25">
      <c r="A707" s="313"/>
      <c r="B707" s="314"/>
      <c r="C707" s="314"/>
      <c r="D707" s="314"/>
      <c r="E707" s="314"/>
      <c r="F707" s="314"/>
      <c r="G707" s="314"/>
      <c r="H707" s="314"/>
      <c r="I707" s="314"/>
      <c r="J707" s="315"/>
    </row>
    <row r="708" spans="1:10" x14ac:dyDescent="0.25">
      <c r="A708" s="313"/>
      <c r="B708" s="314"/>
      <c r="C708" s="314"/>
      <c r="D708" s="314"/>
      <c r="E708" s="314"/>
      <c r="F708" s="314"/>
      <c r="G708" s="314"/>
      <c r="H708" s="314"/>
      <c r="I708" s="314"/>
      <c r="J708" s="315"/>
    </row>
    <row r="709" spans="1:10" x14ac:dyDescent="0.25">
      <c r="A709" s="313"/>
      <c r="B709" s="314"/>
      <c r="C709" s="314"/>
      <c r="D709" s="314"/>
      <c r="E709" s="314"/>
      <c r="F709" s="314"/>
      <c r="G709" s="314"/>
      <c r="H709" s="314"/>
      <c r="I709" s="314"/>
      <c r="J709" s="315"/>
    </row>
    <row r="710" spans="1:10" x14ac:dyDescent="0.25">
      <c r="A710" s="313"/>
      <c r="B710" s="314"/>
      <c r="C710" s="314"/>
      <c r="D710" s="314"/>
      <c r="E710" s="314"/>
      <c r="F710" s="314"/>
      <c r="G710" s="314"/>
      <c r="H710" s="314"/>
      <c r="I710" s="314"/>
      <c r="J710" s="315"/>
    </row>
    <row r="711" spans="1:10" x14ac:dyDescent="0.25">
      <c r="A711" s="313"/>
      <c r="B711" s="314"/>
      <c r="C711" s="314"/>
      <c r="D711" s="314"/>
      <c r="E711" s="314"/>
      <c r="F711" s="314"/>
      <c r="G711" s="314"/>
      <c r="H711" s="314"/>
      <c r="I711" s="314"/>
      <c r="J711" s="315"/>
    </row>
    <row r="712" spans="1:10" x14ac:dyDescent="0.25">
      <c r="A712" s="313"/>
      <c r="B712" s="314"/>
      <c r="C712" s="314"/>
      <c r="D712" s="314"/>
      <c r="E712" s="314"/>
      <c r="F712" s="314"/>
      <c r="G712" s="314"/>
      <c r="H712" s="314"/>
      <c r="I712" s="314"/>
      <c r="J712" s="315"/>
    </row>
    <row r="713" spans="1:10" ht="15.75" thickBot="1" x14ac:dyDescent="0.3">
      <c r="A713" s="316"/>
      <c r="B713" s="309"/>
      <c r="C713" s="309"/>
      <c r="D713" s="309"/>
      <c r="E713" s="309"/>
      <c r="F713" s="309"/>
      <c r="G713" s="309"/>
      <c r="H713" s="309"/>
      <c r="I713" s="309"/>
      <c r="J713" s="317"/>
    </row>
    <row r="714" spans="1:10" ht="15.75" thickBot="1" x14ac:dyDescent="0.3">
      <c r="A714" s="318"/>
      <c r="B714" s="319"/>
      <c r="C714" s="319"/>
      <c r="D714" s="319"/>
      <c r="E714" s="319"/>
      <c r="F714" s="319"/>
      <c r="G714" s="319"/>
      <c r="H714" s="319"/>
      <c r="I714" s="319"/>
      <c r="J714" s="320"/>
    </row>
    <row r="715" spans="1:10" ht="18.75" x14ac:dyDescent="0.3">
      <c r="A715" s="330" t="s">
        <v>204</v>
      </c>
      <c r="B715" s="330"/>
      <c r="C715" s="330"/>
      <c r="D715" s="330"/>
      <c r="E715" s="330"/>
      <c r="F715" s="330"/>
      <c r="G715" s="330"/>
      <c r="H715" s="330"/>
      <c r="I715" s="330"/>
      <c r="J715" s="330"/>
    </row>
    <row r="716" spans="1:10" ht="15.75" thickBot="1" x14ac:dyDescent="0.3">
      <c r="A716" s="331"/>
      <c r="B716" s="331"/>
      <c r="C716" s="331"/>
      <c r="D716" s="331"/>
      <c r="E716" s="331"/>
      <c r="F716" s="331"/>
      <c r="G716" s="331"/>
      <c r="H716" s="331"/>
      <c r="I716" s="331"/>
      <c r="J716" s="331"/>
    </row>
    <row r="717" spans="1:10" ht="16.5" thickBot="1" x14ac:dyDescent="0.3">
      <c r="A717" s="321" t="s">
        <v>183</v>
      </c>
      <c r="B717" s="321"/>
      <c r="C717" s="322"/>
      <c r="D717" s="323"/>
      <c r="E717" s="323"/>
      <c r="F717" s="323"/>
      <c r="G717" s="323"/>
      <c r="H717" s="323"/>
      <c r="I717" s="323"/>
      <c r="J717" s="324"/>
    </row>
    <row r="718" spans="1:10" ht="15.75" thickBot="1" x14ac:dyDescent="0.3">
      <c r="A718" s="325"/>
      <c r="B718" s="325"/>
      <c r="C718" s="325"/>
      <c r="D718" s="325"/>
      <c r="E718" s="325"/>
      <c r="F718" s="325"/>
      <c r="G718" s="325"/>
      <c r="H718" s="325"/>
      <c r="I718" s="325"/>
      <c r="J718" s="325"/>
    </row>
    <row r="719" spans="1:10" ht="15.75" thickBot="1" x14ac:dyDescent="0.3">
      <c r="A719" s="326" t="s">
        <v>68</v>
      </c>
      <c r="B719" s="326"/>
      <c r="C719" s="327"/>
      <c r="D719" s="185"/>
      <c r="F719" s="328" t="s">
        <v>69</v>
      </c>
      <c r="G719" s="328"/>
      <c r="H719" s="329"/>
      <c r="I719" s="185"/>
    </row>
    <row r="720" spans="1:10" x14ac:dyDescent="0.25">
      <c r="A720" s="325"/>
      <c r="B720" s="325"/>
      <c r="C720" s="325"/>
      <c r="D720" s="325"/>
      <c r="E720" s="325"/>
      <c r="F720" s="325"/>
      <c r="G720" s="325"/>
      <c r="H720" s="325"/>
      <c r="I720" s="325"/>
      <c r="J720" s="325"/>
    </row>
    <row r="721" spans="1:10" ht="16.5" thickBot="1" x14ac:dyDescent="0.3">
      <c r="A721" s="295" t="s">
        <v>184</v>
      </c>
      <c r="B721" s="295"/>
      <c r="C721" s="295"/>
      <c r="D721" s="295"/>
      <c r="E721" s="295"/>
      <c r="F721" s="295"/>
      <c r="G721" s="295"/>
      <c r="H721" s="295"/>
      <c r="I721" s="295"/>
      <c r="J721" s="295"/>
    </row>
    <row r="722" spans="1:10" x14ac:dyDescent="0.25">
      <c r="A722" s="296"/>
      <c r="B722" s="297"/>
      <c r="C722" s="297"/>
      <c r="D722" s="297"/>
      <c r="E722" s="297"/>
      <c r="F722" s="297"/>
      <c r="G722" s="297"/>
      <c r="H722" s="297"/>
      <c r="I722" s="297"/>
      <c r="J722" s="298"/>
    </row>
    <row r="723" spans="1:10" x14ac:dyDescent="0.25">
      <c r="A723" s="299"/>
      <c r="B723" s="300"/>
      <c r="C723" s="300"/>
      <c r="D723" s="300"/>
      <c r="E723" s="300"/>
      <c r="F723" s="300"/>
      <c r="G723" s="300"/>
      <c r="H723" s="300"/>
      <c r="I723" s="300"/>
      <c r="J723" s="301"/>
    </row>
    <row r="724" spans="1:10" x14ac:dyDescent="0.25">
      <c r="A724" s="299"/>
      <c r="B724" s="300"/>
      <c r="C724" s="300"/>
      <c r="D724" s="300"/>
      <c r="E724" s="300"/>
      <c r="F724" s="300"/>
      <c r="G724" s="300"/>
      <c r="H724" s="300"/>
      <c r="I724" s="300"/>
      <c r="J724" s="301"/>
    </row>
    <row r="725" spans="1:10" x14ac:dyDescent="0.25">
      <c r="A725" s="299"/>
      <c r="B725" s="300"/>
      <c r="C725" s="300"/>
      <c r="D725" s="300"/>
      <c r="E725" s="300"/>
      <c r="F725" s="300"/>
      <c r="G725" s="300"/>
      <c r="H725" s="300"/>
      <c r="I725" s="300"/>
      <c r="J725" s="301"/>
    </row>
    <row r="726" spans="1:10" x14ac:dyDescent="0.25">
      <c r="A726" s="299"/>
      <c r="B726" s="300"/>
      <c r="C726" s="300"/>
      <c r="D726" s="300"/>
      <c r="E726" s="300"/>
      <c r="F726" s="300"/>
      <c r="G726" s="300"/>
      <c r="H726" s="300"/>
      <c r="I726" s="300"/>
      <c r="J726" s="301"/>
    </row>
    <row r="727" spans="1:10" x14ac:dyDescent="0.25">
      <c r="A727" s="299"/>
      <c r="B727" s="300"/>
      <c r="C727" s="300"/>
      <c r="D727" s="300"/>
      <c r="E727" s="300"/>
      <c r="F727" s="300"/>
      <c r="G727" s="300"/>
      <c r="H727" s="300"/>
      <c r="I727" s="300"/>
      <c r="J727" s="301"/>
    </row>
    <row r="728" spans="1:10" x14ac:dyDescent="0.25">
      <c r="A728" s="299"/>
      <c r="B728" s="300"/>
      <c r="C728" s="300"/>
      <c r="D728" s="300"/>
      <c r="E728" s="300"/>
      <c r="F728" s="300"/>
      <c r="G728" s="300"/>
      <c r="H728" s="300"/>
      <c r="I728" s="300"/>
      <c r="J728" s="301"/>
    </row>
    <row r="729" spans="1:10" x14ac:dyDescent="0.25">
      <c r="A729" s="299"/>
      <c r="B729" s="300"/>
      <c r="C729" s="300"/>
      <c r="D729" s="300"/>
      <c r="E729" s="300"/>
      <c r="F729" s="300"/>
      <c r="G729" s="300"/>
      <c r="H729" s="300"/>
      <c r="I729" s="300"/>
      <c r="J729" s="301"/>
    </row>
    <row r="730" spans="1:10" x14ac:dyDescent="0.25">
      <c r="A730" s="299"/>
      <c r="B730" s="300"/>
      <c r="C730" s="300"/>
      <c r="D730" s="300"/>
      <c r="E730" s="300"/>
      <c r="F730" s="300"/>
      <c r="G730" s="300"/>
      <c r="H730" s="300"/>
      <c r="I730" s="300"/>
      <c r="J730" s="301"/>
    </row>
    <row r="731" spans="1:10" ht="15.75" thickBot="1" x14ac:dyDescent="0.3">
      <c r="A731" s="302"/>
      <c r="B731" s="303"/>
      <c r="C731" s="303"/>
      <c r="D731" s="303"/>
      <c r="E731" s="303"/>
      <c r="F731" s="303"/>
      <c r="G731" s="303"/>
      <c r="H731" s="303"/>
      <c r="I731" s="303"/>
      <c r="J731" s="304"/>
    </row>
    <row r="732" spans="1:10" x14ac:dyDescent="0.25">
      <c r="A732" s="305"/>
      <c r="B732" s="305"/>
      <c r="C732" s="305"/>
      <c r="D732" s="305"/>
      <c r="E732" s="305"/>
      <c r="F732" s="305"/>
      <c r="G732" s="305"/>
      <c r="H732" s="305"/>
      <c r="I732" s="305"/>
      <c r="J732" s="305"/>
    </row>
    <row r="733" spans="1:10" ht="16.5" thickBot="1" x14ac:dyDescent="0.3">
      <c r="A733" s="295" t="s">
        <v>29</v>
      </c>
      <c r="B733" s="295"/>
      <c r="C733" s="295"/>
      <c r="D733" s="295"/>
      <c r="E733" s="295"/>
      <c r="F733" s="295"/>
      <c r="G733" s="295"/>
      <c r="H733" s="295"/>
      <c r="I733" s="295"/>
      <c r="J733" s="295"/>
    </row>
    <row r="734" spans="1:10" x14ac:dyDescent="0.25">
      <c r="A734" s="296"/>
      <c r="B734" s="297"/>
      <c r="C734" s="297"/>
      <c r="D734" s="297"/>
      <c r="E734" s="297"/>
      <c r="F734" s="297"/>
      <c r="G734" s="297"/>
      <c r="H734" s="297"/>
      <c r="I734" s="297"/>
      <c r="J734" s="298"/>
    </row>
    <row r="735" spans="1:10" x14ac:dyDescent="0.25">
      <c r="A735" s="299"/>
      <c r="B735" s="300"/>
      <c r="C735" s="300"/>
      <c r="D735" s="300"/>
      <c r="E735" s="300"/>
      <c r="F735" s="300"/>
      <c r="G735" s="300"/>
      <c r="H735" s="300"/>
      <c r="I735" s="300"/>
      <c r="J735" s="301"/>
    </row>
    <row r="736" spans="1:10" x14ac:dyDescent="0.25">
      <c r="A736" s="299"/>
      <c r="B736" s="300"/>
      <c r="C736" s="300"/>
      <c r="D736" s="300"/>
      <c r="E736" s="300"/>
      <c r="F736" s="300"/>
      <c r="G736" s="300"/>
      <c r="H736" s="300"/>
      <c r="I736" s="300"/>
      <c r="J736" s="301"/>
    </row>
    <row r="737" spans="1:10" x14ac:dyDescent="0.25">
      <c r="A737" s="299"/>
      <c r="B737" s="300"/>
      <c r="C737" s="300"/>
      <c r="D737" s="300"/>
      <c r="E737" s="300"/>
      <c r="F737" s="300"/>
      <c r="G737" s="300"/>
      <c r="H737" s="300"/>
      <c r="I737" s="300"/>
      <c r="J737" s="301"/>
    </row>
    <row r="738" spans="1:10" ht="15.75" thickBot="1" x14ac:dyDescent="0.3">
      <c r="A738" s="302"/>
      <c r="B738" s="303"/>
      <c r="C738" s="303"/>
      <c r="D738" s="303"/>
      <c r="E738" s="303"/>
      <c r="F738" s="303"/>
      <c r="G738" s="303"/>
      <c r="H738" s="303"/>
      <c r="I738" s="303"/>
      <c r="J738" s="304"/>
    </row>
    <row r="739" spans="1:10" x14ac:dyDescent="0.25">
      <c r="A739" s="305"/>
      <c r="B739" s="305"/>
      <c r="C739" s="305"/>
      <c r="D739" s="305"/>
      <c r="E739" s="305"/>
      <c r="F739" s="305"/>
      <c r="G739" s="305"/>
      <c r="H739" s="305"/>
      <c r="I739" s="305"/>
      <c r="J739" s="305"/>
    </row>
    <row r="740" spans="1:10" ht="16.5" thickBot="1" x14ac:dyDescent="0.3">
      <c r="A740" s="295" t="s">
        <v>27</v>
      </c>
      <c r="B740" s="295"/>
      <c r="C740" s="295"/>
      <c r="D740" s="295"/>
      <c r="E740" s="295"/>
      <c r="F740" s="295"/>
      <c r="G740" s="295"/>
      <c r="H740" s="295"/>
      <c r="I740" s="295"/>
      <c r="J740" s="295"/>
    </row>
    <row r="741" spans="1:10" ht="15.75" thickBot="1" x14ac:dyDescent="0.3">
      <c r="A741" s="306"/>
      <c r="B741" s="307"/>
      <c r="C741" s="307"/>
      <c r="D741" s="307"/>
      <c r="E741" s="307"/>
      <c r="F741" s="307"/>
      <c r="G741" s="307"/>
      <c r="H741" s="307"/>
      <c r="I741" s="307"/>
      <c r="J741" s="308"/>
    </row>
    <row r="742" spans="1:10" x14ac:dyDescent="0.25">
      <c r="A742" s="305"/>
      <c r="B742" s="305"/>
      <c r="C742" s="305"/>
      <c r="D742" s="305"/>
      <c r="E742" s="305"/>
      <c r="F742" s="305"/>
      <c r="G742" s="305"/>
      <c r="H742" s="305"/>
      <c r="I742" s="305"/>
      <c r="J742" s="305"/>
    </row>
    <row r="743" spans="1:10" ht="16.5" thickBot="1" x14ac:dyDescent="0.3">
      <c r="A743" s="309" t="s">
        <v>185</v>
      </c>
      <c r="B743" s="309"/>
      <c r="C743" s="309"/>
      <c r="D743" s="309"/>
      <c r="E743" s="309"/>
      <c r="F743" s="309"/>
      <c r="G743" s="309"/>
      <c r="H743" s="309"/>
      <c r="I743" s="309"/>
      <c r="J743" s="309"/>
    </row>
    <row r="744" spans="1:10" x14ac:dyDescent="0.25">
      <c r="A744" s="310"/>
      <c r="B744" s="311"/>
      <c r="C744" s="311"/>
      <c r="D744" s="311"/>
      <c r="E744" s="311"/>
      <c r="F744" s="311"/>
      <c r="G744" s="311"/>
      <c r="H744" s="311"/>
      <c r="I744" s="311"/>
      <c r="J744" s="312"/>
    </row>
    <row r="745" spans="1:10" x14ac:dyDescent="0.25">
      <c r="A745" s="313"/>
      <c r="B745" s="314"/>
      <c r="C745" s="314"/>
      <c r="D745" s="314"/>
      <c r="E745" s="314"/>
      <c r="F745" s="314"/>
      <c r="G745" s="314"/>
      <c r="H745" s="314"/>
      <c r="I745" s="314"/>
      <c r="J745" s="315"/>
    </row>
    <row r="746" spans="1:10" x14ac:dyDescent="0.25">
      <c r="A746" s="313"/>
      <c r="B746" s="314"/>
      <c r="C746" s="314"/>
      <c r="D746" s="314"/>
      <c r="E746" s="314"/>
      <c r="F746" s="314"/>
      <c r="G746" s="314"/>
      <c r="H746" s="314"/>
      <c r="I746" s="314"/>
      <c r="J746" s="315"/>
    </row>
    <row r="747" spans="1:10" x14ac:dyDescent="0.25">
      <c r="A747" s="313"/>
      <c r="B747" s="314"/>
      <c r="C747" s="314"/>
      <c r="D747" s="314"/>
      <c r="E747" s="314"/>
      <c r="F747" s="314"/>
      <c r="G747" s="314"/>
      <c r="H747" s="314"/>
      <c r="I747" s="314"/>
      <c r="J747" s="315"/>
    </row>
    <row r="748" spans="1:10" x14ac:dyDescent="0.25">
      <c r="A748" s="313"/>
      <c r="B748" s="314"/>
      <c r="C748" s="314"/>
      <c r="D748" s="314"/>
      <c r="E748" s="314"/>
      <c r="F748" s="314"/>
      <c r="G748" s="314"/>
      <c r="H748" s="314"/>
      <c r="I748" s="314"/>
      <c r="J748" s="315"/>
    </row>
    <row r="749" spans="1:10" x14ac:dyDescent="0.25">
      <c r="A749" s="313"/>
      <c r="B749" s="314"/>
      <c r="C749" s="314"/>
      <c r="D749" s="314"/>
      <c r="E749" s="314"/>
      <c r="F749" s="314"/>
      <c r="G749" s="314"/>
      <c r="H749" s="314"/>
      <c r="I749" s="314"/>
      <c r="J749" s="315"/>
    </row>
    <row r="750" spans="1:10" x14ac:dyDescent="0.25">
      <c r="A750" s="313"/>
      <c r="B750" s="314"/>
      <c r="C750" s="314"/>
      <c r="D750" s="314"/>
      <c r="E750" s="314"/>
      <c r="F750" s="314"/>
      <c r="G750" s="314"/>
      <c r="H750" s="314"/>
      <c r="I750" s="314"/>
      <c r="J750" s="315"/>
    </row>
    <row r="751" spans="1:10" x14ac:dyDescent="0.25">
      <c r="A751" s="313"/>
      <c r="B751" s="314"/>
      <c r="C751" s="314"/>
      <c r="D751" s="314"/>
      <c r="E751" s="314"/>
      <c r="F751" s="314"/>
      <c r="G751" s="314"/>
      <c r="H751" s="314"/>
      <c r="I751" s="314"/>
      <c r="J751" s="315"/>
    </row>
    <row r="752" spans="1:10" x14ac:dyDescent="0.25">
      <c r="A752" s="313"/>
      <c r="B752" s="314"/>
      <c r="C752" s="314"/>
      <c r="D752" s="314"/>
      <c r="E752" s="314"/>
      <c r="F752" s="314"/>
      <c r="G752" s="314"/>
      <c r="H752" s="314"/>
      <c r="I752" s="314"/>
      <c r="J752" s="315"/>
    </row>
    <row r="753" spans="1:10" x14ac:dyDescent="0.25">
      <c r="A753" s="313"/>
      <c r="B753" s="314"/>
      <c r="C753" s="314"/>
      <c r="D753" s="314"/>
      <c r="E753" s="314"/>
      <c r="F753" s="314"/>
      <c r="G753" s="314"/>
      <c r="H753" s="314"/>
      <c r="I753" s="314"/>
      <c r="J753" s="315"/>
    </row>
    <row r="754" spans="1:10" x14ac:dyDescent="0.25">
      <c r="A754" s="313"/>
      <c r="B754" s="314"/>
      <c r="C754" s="314"/>
      <c r="D754" s="314"/>
      <c r="E754" s="314"/>
      <c r="F754" s="314"/>
      <c r="G754" s="314"/>
      <c r="H754" s="314"/>
      <c r="I754" s="314"/>
      <c r="J754" s="315"/>
    </row>
    <row r="755" spans="1:10" ht="15.75" thickBot="1" x14ac:dyDescent="0.3">
      <c r="A755" s="316"/>
      <c r="B755" s="309"/>
      <c r="C755" s="309"/>
      <c r="D755" s="309"/>
      <c r="E755" s="309"/>
      <c r="F755" s="309"/>
      <c r="G755" s="309"/>
      <c r="H755" s="309"/>
      <c r="I755" s="309"/>
      <c r="J755" s="317"/>
    </row>
    <row r="756" spans="1:10" ht="15.75" thickBot="1" x14ac:dyDescent="0.3">
      <c r="A756" s="318"/>
      <c r="B756" s="319"/>
      <c r="C756" s="319"/>
      <c r="D756" s="319"/>
      <c r="E756" s="319"/>
      <c r="F756" s="319"/>
      <c r="G756" s="319"/>
      <c r="H756" s="319"/>
      <c r="I756" s="319"/>
      <c r="J756" s="320"/>
    </row>
    <row r="757" spans="1:10" ht="18.75" x14ac:dyDescent="0.3">
      <c r="A757" s="330" t="s">
        <v>205</v>
      </c>
      <c r="B757" s="330"/>
      <c r="C757" s="330"/>
      <c r="D757" s="330"/>
      <c r="E757" s="330"/>
      <c r="F757" s="330"/>
      <c r="G757" s="330"/>
      <c r="H757" s="330"/>
      <c r="I757" s="330"/>
      <c r="J757" s="330"/>
    </row>
    <row r="758" spans="1:10" ht="15.75" thickBot="1" x14ac:dyDescent="0.3">
      <c r="A758" s="331"/>
      <c r="B758" s="331"/>
      <c r="C758" s="331"/>
      <c r="D758" s="331"/>
      <c r="E758" s="331"/>
      <c r="F758" s="331"/>
      <c r="G758" s="331"/>
      <c r="H758" s="331"/>
      <c r="I758" s="331"/>
      <c r="J758" s="331"/>
    </row>
    <row r="759" spans="1:10" ht="16.5" thickBot="1" x14ac:dyDescent="0.3">
      <c r="A759" s="321" t="s">
        <v>183</v>
      </c>
      <c r="B759" s="321"/>
      <c r="C759" s="322"/>
      <c r="D759" s="323"/>
      <c r="E759" s="323"/>
      <c r="F759" s="323"/>
      <c r="G759" s="323"/>
      <c r="H759" s="323"/>
      <c r="I759" s="323"/>
      <c r="J759" s="324"/>
    </row>
    <row r="760" spans="1:10" ht="15.75" thickBot="1" x14ac:dyDescent="0.3">
      <c r="A760" s="325"/>
      <c r="B760" s="325"/>
      <c r="C760" s="325"/>
      <c r="D760" s="325"/>
      <c r="E760" s="325"/>
      <c r="F760" s="325"/>
      <c r="G760" s="325"/>
      <c r="H760" s="325"/>
      <c r="I760" s="325"/>
      <c r="J760" s="325"/>
    </row>
    <row r="761" spans="1:10" ht="15.75" thickBot="1" x14ac:dyDescent="0.3">
      <c r="A761" s="326" t="s">
        <v>68</v>
      </c>
      <c r="B761" s="326"/>
      <c r="C761" s="327"/>
      <c r="D761" s="185"/>
      <c r="F761" s="328" t="s">
        <v>69</v>
      </c>
      <c r="G761" s="328"/>
      <c r="H761" s="329"/>
      <c r="I761" s="185"/>
    </row>
    <row r="762" spans="1:10" x14ac:dyDescent="0.25">
      <c r="A762" s="325"/>
      <c r="B762" s="325"/>
      <c r="C762" s="325"/>
      <c r="D762" s="325"/>
      <c r="E762" s="325"/>
      <c r="F762" s="325"/>
      <c r="G762" s="325"/>
      <c r="H762" s="325"/>
      <c r="I762" s="325"/>
      <c r="J762" s="325"/>
    </row>
    <row r="763" spans="1:10" ht="16.5" thickBot="1" x14ac:dyDescent="0.3">
      <c r="A763" s="295" t="s">
        <v>184</v>
      </c>
      <c r="B763" s="295"/>
      <c r="C763" s="295"/>
      <c r="D763" s="295"/>
      <c r="E763" s="295"/>
      <c r="F763" s="295"/>
      <c r="G763" s="295"/>
      <c r="H763" s="295"/>
      <c r="I763" s="295"/>
      <c r="J763" s="295"/>
    </row>
    <row r="764" spans="1:10" x14ac:dyDescent="0.25">
      <c r="A764" s="296"/>
      <c r="B764" s="297"/>
      <c r="C764" s="297"/>
      <c r="D764" s="297"/>
      <c r="E764" s="297"/>
      <c r="F764" s="297"/>
      <c r="G764" s="297"/>
      <c r="H764" s="297"/>
      <c r="I764" s="297"/>
      <c r="J764" s="298"/>
    </row>
    <row r="765" spans="1:10" x14ac:dyDescent="0.25">
      <c r="A765" s="299"/>
      <c r="B765" s="300"/>
      <c r="C765" s="300"/>
      <c r="D765" s="300"/>
      <c r="E765" s="300"/>
      <c r="F765" s="300"/>
      <c r="G765" s="300"/>
      <c r="H765" s="300"/>
      <c r="I765" s="300"/>
      <c r="J765" s="301"/>
    </row>
    <row r="766" spans="1:10" x14ac:dyDescent="0.25">
      <c r="A766" s="299"/>
      <c r="B766" s="300"/>
      <c r="C766" s="300"/>
      <c r="D766" s="300"/>
      <c r="E766" s="300"/>
      <c r="F766" s="300"/>
      <c r="G766" s="300"/>
      <c r="H766" s="300"/>
      <c r="I766" s="300"/>
      <c r="J766" s="301"/>
    </row>
    <row r="767" spans="1:10" x14ac:dyDescent="0.25">
      <c r="A767" s="299"/>
      <c r="B767" s="300"/>
      <c r="C767" s="300"/>
      <c r="D767" s="300"/>
      <c r="E767" s="300"/>
      <c r="F767" s="300"/>
      <c r="G767" s="300"/>
      <c r="H767" s="300"/>
      <c r="I767" s="300"/>
      <c r="J767" s="301"/>
    </row>
    <row r="768" spans="1:10" x14ac:dyDescent="0.25">
      <c r="A768" s="299"/>
      <c r="B768" s="300"/>
      <c r="C768" s="300"/>
      <c r="D768" s="300"/>
      <c r="E768" s="300"/>
      <c r="F768" s="300"/>
      <c r="G768" s="300"/>
      <c r="H768" s="300"/>
      <c r="I768" s="300"/>
      <c r="J768" s="301"/>
    </row>
    <row r="769" spans="1:10" x14ac:dyDescent="0.25">
      <c r="A769" s="299"/>
      <c r="B769" s="300"/>
      <c r="C769" s="300"/>
      <c r="D769" s="300"/>
      <c r="E769" s="300"/>
      <c r="F769" s="300"/>
      <c r="G769" s="300"/>
      <c r="H769" s="300"/>
      <c r="I769" s="300"/>
      <c r="J769" s="301"/>
    </row>
    <row r="770" spans="1:10" x14ac:dyDescent="0.25">
      <c r="A770" s="299"/>
      <c r="B770" s="300"/>
      <c r="C770" s="300"/>
      <c r="D770" s="300"/>
      <c r="E770" s="300"/>
      <c r="F770" s="300"/>
      <c r="G770" s="300"/>
      <c r="H770" s="300"/>
      <c r="I770" s="300"/>
      <c r="J770" s="301"/>
    </row>
    <row r="771" spans="1:10" x14ac:dyDescent="0.25">
      <c r="A771" s="299"/>
      <c r="B771" s="300"/>
      <c r="C771" s="300"/>
      <c r="D771" s="300"/>
      <c r="E771" s="300"/>
      <c r="F771" s="300"/>
      <c r="G771" s="300"/>
      <c r="H771" s="300"/>
      <c r="I771" s="300"/>
      <c r="J771" s="301"/>
    </row>
    <row r="772" spans="1:10" x14ac:dyDescent="0.25">
      <c r="A772" s="299"/>
      <c r="B772" s="300"/>
      <c r="C772" s="300"/>
      <c r="D772" s="300"/>
      <c r="E772" s="300"/>
      <c r="F772" s="300"/>
      <c r="G772" s="300"/>
      <c r="H772" s="300"/>
      <c r="I772" s="300"/>
      <c r="J772" s="301"/>
    </row>
    <row r="773" spans="1:10" ht="15.75" thickBot="1" x14ac:dyDescent="0.3">
      <c r="A773" s="302"/>
      <c r="B773" s="303"/>
      <c r="C773" s="303"/>
      <c r="D773" s="303"/>
      <c r="E773" s="303"/>
      <c r="F773" s="303"/>
      <c r="G773" s="303"/>
      <c r="H773" s="303"/>
      <c r="I773" s="303"/>
      <c r="J773" s="304"/>
    </row>
    <row r="774" spans="1:10" x14ac:dyDescent="0.25">
      <c r="A774" s="305"/>
      <c r="B774" s="305"/>
      <c r="C774" s="305"/>
      <c r="D774" s="305"/>
      <c r="E774" s="305"/>
      <c r="F774" s="305"/>
      <c r="G774" s="305"/>
      <c r="H774" s="305"/>
      <c r="I774" s="305"/>
      <c r="J774" s="305"/>
    </row>
    <row r="775" spans="1:10" ht="16.5" thickBot="1" x14ac:dyDescent="0.3">
      <c r="A775" s="295" t="s">
        <v>29</v>
      </c>
      <c r="B775" s="295"/>
      <c r="C775" s="295"/>
      <c r="D775" s="295"/>
      <c r="E775" s="295"/>
      <c r="F775" s="295"/>
      <c r="G775" s="295"/>
      <c r="H775" s="295"/>
      <c r="I775" s="295"/>
      <c r="J775" s="295"/>
    </row>
    <row r="776" spans="1:10" x14ac:dyDescent="0.25">
      <c r="A776" s="296"/>
      <c r="B776" s="297"/>
      <c r="C776" s="297"/>
      <c r="D776" s="297"/>
      <c r="E776" s="297"/>
      <c r="F776" s="297"/>
      <c r="G776" s="297"/>
      <c r="H776" s="297"/>
      <c r="I776" s="297"/>
      <c r="J776" s="298"/>
    </row>
    <row r="777" spans="1:10" x14ac:dyDescent="0.25">
      <c r="A777" s="299"/>
      <c r="B777" s="300"/>
      <c r="C777" s="300"/>
      <c r="D777" s="300"/>
      <c r="E777" s="300"/>
      <c r="F777" s="300"/>
      <c r="G777" s="300"/>
      <c r="H777" s="300"/>
      <c r="I777" s="300"/>
      <c r="J777" s="301"/>
    </row>
    <row r="778" spans="1:10" x14ac:dyDescent="0.25">
      <c r="A778" s="299"/>
      <c r="B778" s="300"/>
      <c r="C778" s="300"/>
      <c r="D778" s="300"/>
      <c r="E778" s="300"/>
      <c r="F778" s="300"/>
      <c r="G778" s="300"/>
      <c r="H778" s="300"/>
      <c r="I778" s="300"/>
      <c r="J778" s="301"/>
    </row>
    <row r="779" spans="1:10" x14ac:dyDescent="0.25">
      <c r="A779" s="299"/>
      <c r="B779" s="300"/>
      <c r="C779" s="300"/>
      <c r="D779" s="300"/>
      <c r="E779" s="300"/>
      <c r="F779" s="300"/>
      <c r="G779" s="300"/>
      <c r="H779" s="300"/>
      <c r="I779" s="300"/>
      <c r="J779" s="301"/>
    </row>
    <row r="780" spans="1:10" ht="15.75" thickBot="1" x14ac:dyDescent="0.3">
      <c r="A780" s="302"/>
      <c r="B780" s="303"/>
      <c r="C780" s="303"/>
      <c r="D780" s="303"/>
      <c r="E780" s="303"/>
      <c r="F780" s="303"/>
      <c r="G780" s="303"/>
      <c r="H780" s="303"/>
      <c r="I780" s="303"/>
      <c r="J780" s="304"/>
    </row>
    <row r="781" spans="1:10" x14ac:dyDescent="0.25">
      <c r="A781" s="305"/>
      <c r="B781" s="305"/>
      <c r="C781" s="305"/>
      <c r="D781" s="305"/>
      <c r="E781" s="305"/>
      <c r="F781" s="305"/>
      <c r="G781" s="305"/>
      <c r="H781" s="305"/>
      <c r="I781" s="305"/>
      <c r="J781" s="305"/>
    </row>
    <row r="782" spans="1:10" ht="16.5" thickBot="1" x14ac:dyDescent="0.3">
      <c r="A782" s="295" t="s">
        <v>27</v>
      </c>
      <c r="B782" s="295"/>
      <c r="C782" s="295"/>
      <c r="D782" s="295"/>
      <c r="E782" s="295"/>
      <c r="F782" s="295"/>
      <c r="G782" s="295"/>
      <c r="H782" s="295"/>
      <c r="I782" s="295"/>
      <c r="J782" s="295"/>
    </row>
    <row r="783" spans="1:10" ht="15.75" thickBot="1" x14ac:dyDescent="0.3">
      <c r="A783" s="306"/>
      <c r="B783" s="307"/>
      <c r="C783" s="307"/>
      <c r="D783" s="307"/>
      <c r="E783" s="307"/>
      <c r="F783" s="307"/>
      <c r="G783" s="307"/>
      <c r="H783" s="307"/>
      <c r="I783" s="307"/>
      <c r="J783" s="308"/>
    </row>
    <row r="784" spans="1:10" x14ac:dyDescent="0.25">
      <c r="A784" s="305"/>
      <c r="B784" s="305"/>
      <c r="C784" s="305"/>
      <c r="D784" s="305"/>
      <c r="E784" s="305"/>
      <c r="F784" s="305"/>
      <c r="G784" s="305"/>
      <c r="H784" s="305"/>
      <c r="I784" s="305"/>
      <c r="J784" s="305"/>
    </row>
    <row r="785" spans="1:10" ht="42.6" customHeight="1" thickBot="1" x14ac:dyDescent="0.3">
      <c r="A785" s="309" t="s">
        <v>185</v>
      </c>
      <c r="B785" s="309"/>
      <c r="C785" s="309"/>
      <c r="D785" s="309"/>
      <c r="E785" s="309"/>
      <c r="F785" s="309"/>
      <c r="G785" s="309"/>
      <c r="H785" s="309"/>
      <c r="I785" s="309"/>
      <c r="J785" s="309"/>
    </row>
    <row r="786" spans="1:10" x14ac:dyDescent="0.25">
      <c r="A786" s="310"/>
      <c r="B786" s="311"/>
      <c r="C786" s="311"/>
      <c r="D786" s="311"/>
      <c r="E786" s="311"/>
      <c r="F786" s="311"/>
      <c r="G786" s="311"/>
      <c r="H786" s="311"/>
      <c r="I786" s="311"/>
      <c r="J786" s="312"/>
    </row>
    <row r="787" spans="1:10" x14ac:dyDescent="0.25">
      <c r="A787" s="313"/>
      <c r="B787" s="314"/>
      <c r="C787" s="314"/>
      <c r="D787" s="314"/>
      <c r="E787" s="314"/>
      <c r="F787" s="314"/>
      <c r="G787" s="314"/>
      <c r="H787" s="314"/>
      <c r="I787" s="314"/>
      <c r="J787" s="315"/>
    </row>
    <row r="788" spans="1:10" x14ac:dyDescent="0.25">
      <c r="A788" s="313"/>
      <c r="B788" s="314"/>
      <c r="C788" s="314"/>
      <c r="D788" s="314"/>
      <c r="E788" s="314"/>
      <c r="F788" s="314"/>
      <c r="G788" s="314"/>
      <c r="H788" s="314"/>
      <c r="I788" s="314"/>
      <c r="J788" s="315"/>
    </row>
    <row r="789" spans="1:10" x14ac:dyDescent="0.25">
      <c r="A789" s="313"/>
      <c r="B789" s="314"/>
      <c r="C789" s="314"/>
      <c r="D789" s="314"/>
      <c r="E789" s="314"/>
      <c r="F789" s="314"/>
      <c r="G789" s="314"/>
      <c r="H789" s="314"/>
      <c r="I789" s="314"/>
      <c r="J789" s="315"/>
    </row>
    <row r="790" spans="1:10" x14ac:dyDescent="0.25">
      <c r="A790" s="313"/>
      <c r="B790" s="314"/>
      <c r="C790" s="314"/>
      <c r="D790" s="314"/>
      <c r="E790" s="314"/>
      <c r="F790" s="314"/>
      <c r="G790" s="314"/>
      <c r="H790" s="314"/>
      <c r="I790" s="314"/>
      <c r="J790" s="315"/>
    </row>
    <row r="791" spans="1:10" x14ac:dyDescent="0.25">
      <c r="A791" s="313"/>
      <c r="B791" s="314"/>
      <c r="C791" s="314"/>
      <c r="D791" s="314"/>
      <c r="E791" s="314"/>
      <c r="F791" s="314"/>
      <c r="G791" s="314"/>
      <c r="H791" s="314"/>
      <c r="I791" s="314"/>
      <c r="J791" s="315"/>
    </row>
    <row r="792" spans="1:10" x14ac:dyDescent="0.25">
      <c r="A792" s="313"/>
      <c r="B792" s="314"/>
      <c r="C792" s="314"/>
      <c r="D792" s="314"/>
      <c r="E792" s="314"/>
      <c r="F792" s="314"/>
      <c r="G792" s="314"/>
      <c r="H792" s="314"/>
      <c r="I792" s="314"/>
      <c r="J792" s="315"/>
    </row>
    <row r="793" spans="1:10" x14ac:dyDescent="0.25">
      <c r="A793" s="313"/>
      <c r="B793" s="314"/>
      <c r="C793" s="314"/>
      <c r="D793" s="314"/>
      <c r="E793" s="314"/>
      <c r="F793" s="314"/>
      <c r="G793" s="314"/>
      <c r="H793" s="314"/>
      <c r="I793" s="314"/>
      <c r="J793" s="315"/>
    </row>
    <row r="794" spans="1:10" x14ac:dyDescent="0.25">
      <c r="A794" s="313"/>
      <c r="B794" s="314"/>
      <c r="C794" s="314"/>
      <c r="D794" s="314"/>
      <c r="E794" s="314"/>
      <c r="F794" s="314"/>
      <c r="G794" s="314"/>
      <c r="H794" s="314"/>
      <c r="I794" s="314"/>
      <c r="J794" s="315"/>
    </row>
    <row r="795" spans="1:10" x14ac:dyDescent="0.25">
      <c r="A795" s="313"/>
      <c r="B795" s="314"/>
      <c r="C795" s="314"/>
      <c r="D795" s="314"/>
      <c r="E795" s="314"/>
      <c r="F795" s="314"/>
      <c r="G795" s="314"/>
      <c r="H795" s="314"/>
      <c r="I795" s="314"/>
      <c r="J795" s="315"/>
    </row>
    <row r="796" spans="1:10" x14ac:dyDescent="0.25">
      <c r="A796" s="313"/>
      <c r="B796" s="314"/>
      <c r="C796" s="314"/>
      <c r="D796" s="314"/>
      <c r="E796" s="314"/>
      <c r="F796" s="314"/>
      <c r="G796" s="314"/>
      <c r="H796" s="314"/>
      <c r="I796" s="314"/>
      <c r="J796" s="315"/>
    </row>
    <row r="797" spans="1:10" ht="15.75" thickBot="1" x14ac:dyDescent="0.3">
      <c r="A797" s="316"/>
      <c r="B797" s="309"/>
      <c r="C797" s="309"/>
      <c r="D797" s="309"/>
      <c r="E797" s="309"/>
      <c r="F797" s="309"/>
      <c r="G797" s="309"/>
      <c r="H797" s="309"/>
      <c r="I797" s="309"/>
      <c r="J797" s="317"/>
    </row>
    <row r="798" spans="1:10" ht="15.75" thickBot="1" x14ac:dyDescent="0.3">
      <c r="A798" s="318"/>
      <c r="B798" s="319"/>
      <c r="C798" s="319"/>
      <c r="D798" s="319"/>
      <c r="E798" s="319"/>
      <c r="F798" s="319"/>
      <c r="G798" s="319"/>
      <c r="H798" s="319"/>
      <c r="I798" s="319"/>
      <c r="J798" s="320"/>
    </row>
    <row r="799" spans="1:10" ht="18.75" x14ac:dyDescent="0.3">
      <c r="A799" s="330" t="s">
        <v>206</v>
      </c>
      <c r="B799" s="330"/>
      <c r="C799" s="330"/>
      <c r="D799" s="330"/>
      <c r="E799" s="330"/>
      <c r="F799" s="330"/>
      <c r="G799" s="330"/>
      <c r="H799" s="330"/>
      <c r="I799" s="330"/>
      <c r="J799" s="330"/>
    </row>
    <row r="800" spans="1:10" ht="15.75" thickBot="1" x14ac:dyDescent="0.3">
      <c r="A800" s="331"/>
      <c r="B800" s="331"/>
      <c r="C800" s="331"/>
      <c r="D800" s="331"/>
      <c r="E800" s="331"/>
      <c r="F800" s="331"/>
      <c r="G800" s="331"/>
      <c r="H800" s="331"/>
      <c r="I800" s="331"/>
      <c r="J800" s="331"/>
    </row>
    <row r="801" spans="1:10" ht="16.5" thickBot="1" x14ac:dyDescent="0.3">
      <c r="A801" s="321" t="s">
        <v>183</v>
      </c>
      <c r="B801" s="321"/>
      <c r="C801" s="322"/>
      <c r="D801" s="323"/>
      <c r="E801" s="323"/>
      <c r="F801" s="323"/>
      <c r="G801" s="323"/>
      <c r="H801" s="323"/>
      <c r="I801" s="323"/>
      <c r="J801" s="324"/>
    </row>
    <row r="802" spans="1:10" ht="15.75" thickBot="1" x14ac:dyDescent="0.3">
      <c r="A802" s="325"/>
      <c r="B802" s="325"/>
      <c r="C802" s="325"/>
      <c r="D802" s="325"/>
      <c r="E802" s="325"/>
      <c r="F802" s="325"/>
      <c r="G802" s="325"/>
      <c r="H802" s="325"/>
      <c r="I802" s="325"/>
      <c r="J802" s="325"/>
    </row>
    <row r="803" spans="1:10" ht="15.75" thickBot="1" x14ac:dyDescent="0.3">
      <c r="A803" s="326" t="s">
        <v>68</v>
      </c>
      <c r="B803" s="326"/>
      <c r="C803" s="327"/>
      <c r="D803" s="185"/>
      <c r="F803" s="328" t="s">
        <v>69</v>
      </c>
      <c r="G803" s="328"/>
      <c r="H803" s="329"/>
      <c r="I803" s="185"/>
    </row>
    <row r="804" spans="1:10" x14ac:dyDescent="0.25">
      <c r="A804" s="325"/>
      <c r="B804" s="325"/>
      <c r="C804" s="325"/>
      <c r="D804" s="325"/>
      <c r="E804" s="325"/>
      <c r="F804" s="325"/>
      <c r="G804" s="325"/>
      <c r="H804" s="325"/>
      <c r="I804" s="325"/>
      <c r="J804" s="325"/>
    </row>
    <row r="805" spans="1:10" ht="16.5" thickBot="1" x14ac:dyDescent="0.3">
      <c r="A805" s="295" t="s">
        <v>184</v>
      </c>
      <c r="B805" s="295"/>
      <c r="C805" s="295"/>
      <c r="D805" s="295"/>
      <c r="E805" s="295"/>
      <c r="F805" s="295"/>
      <c r="G805" s="295"/>
      <c r="H805" s="295"/>
      <c r="I805" s="295"/>
      <c r="J805" s="295"/>
    </row>
    <row r="806" spans="1:10" x14ac:dyDescent="0.25">
      <c r="A806" s="296"/>
      <c r="B806" s="297"/>
      <c r="C806" s="297"/>
      <c r="D806" s="297"/>
      <c r="E806" s="297"/>
      <c r="F806" s="297"/>
      <c r="G806" s="297"/>
      <c r="H806" s="297"/>
      <c r="I806" s="297"/>
      <c r="J806" s="298"/>
    </row>
    <row r="807" spans="1:10" x14ac:dyDescent="0.25">
      <c r="A807" s="299"/>
      <c r="B807" s="300"/>
      <c r="C807" s="300"/>
      <c r="D807" s="300"/>
      <c r="E807" s="300"/>
      <c r="F807" s="300"/>
      <c r="G807" s="300"/>
      <c r="H807" s="300"/>
      <c r="I807" s="300"/>
      <c r="J807" s="301"/>
    </row>
    <row r="808" spans="1:10" x14ac:dyDescent="0.25">
      <c r="A808" s="299"/>
      <c r="B808" s="300"/>
      <c r="C808" s="300"/>
      <c r="D808" s="300"/>
      <c r="E808" s="300"/>
      <c r="F808" s="300"/>
      <c r="G808" s="300"/>
      <c r="H808" s="300"/>
      <c r="I808" s="300"/>
      <c r="J808" s="301"/>
    </row>
    <row r="809" spans="1:10" x14ac:dyDescent="0.25">
      <c r="A809" s="299"/>
      <c r="B809" s="300"/>
      <c r="C809" s="300"/>
      <c r="D809" s="300"/>
      <c r="E809" s="300"/>
      <c r="F809" s="300"/>
      <c r="G809" s="300"/>
      <c r="H809" s="300"/>
      <c r="I809" s="300"/>
      <c r="J809" s="301"/>
    </row>
    <row r="810" spans="1:10" x14ac:dyDescent="0.25">
      <c r="A810" s="299"/>
      <c r="B810" s="300"/>
      <c r="C810" s="300"/>
      <c r="D810" s="300"/>
      <c r="E810" s="300"/>
      <c r="F810" s="300"/>
      <c r="G810" s="300"/>
      <c r="H810" s="300"/>
      <c r="I810" s="300"/>
      <c r="J810" s="301"/>
    </row>
    <row r="811" spans="1:10" x14ac:dyDescent="0.25">
      <c r="A811" s="299"/>
      <c r="B811" s="300"/>
      <c r="C811" s="300"/>
      <c r="D811" s="300"/>
      <c r="E811" s="300"/>
      <c r="F811" s="300"/>
      <c r="G811" s="300"/>
      <c r="H811" s="300"/>
      <c r="I811" s="300"/>
      <c r="J811" s="301"/>
    </row>
    <row r="812" spans="1:10" x14ac:dyDescent="0.25">
      <c r="A812" s="299"/>
      <c r="B812" s="300"/>
      <c r="C812" s="300"/>
      <c r="D812" s="300"/>
      <c r="E812" s="300"/>
      <c r="F812" s="300"/>
      <c r="G812" s="300"/>
      <c r="H812" s="300"/>
      <c r="I812" s="300"/>
      <c r="J812" s="301"/>
    </row>
    <row r="813" spans="1:10" x14ac:dyDescent="0.25">
      <c r="A813" s="299"/>
      <c r="B813" s="300"/>
      <c r="C813" s="300"/>
      <c r="D813" s="300"/>
      <c r="E813" s="300"/>
      <c r="F813" s="300"/>
      <c r="G813" s="300"/>
      <c r="H813" s="300"/>
      <c r="I813" s="300"/>
      <c r="J813" s="301"/>
    </row>
    <row r="814" spans="1:10" x14ac:dyDescent="0.25">
      <c r="A814" s="299"/>
      <c r="B814" s="300"/>
      <c r="C814" s="300"/>
      <c r="D814" s="300"/>
      <c r="E814" s="300"/>
      <c r="F814" s="300"/>
      <c r="G814" s="300"/>
      <c r="H814" s="300"/>
      <c r="I814" s="300"/>
      <c r="J814" s="301"/>
    </row>
    <row r="815" spans="1:10" ht="15.75" thickBot="1" x14ac:dyDescent="0.3">
      <c r="A815" s="302"/>
      <c r="B815" s="303"/>
      <c r="C815" s="303"/>
      <c r="D815" s="303"/>
      <c r="E815" s="303"/>
      <c r="F815" s="303"/>
      <c r="G815" s="303"/>
      <c r="H815" s="303"/>
      <c r="I815" s="303"/>
      <c r="J815" s="304"/>
    </row>
    <row r="816" spans="1:10" x14ac:dyDescent="0.25">
      <c r="A816" s="305"/>
      <c r="B816" s="305"/>
      <c r="C816" s="305"/>
      <c r="D816" s="305"/>
      <c r="E816" s="305"/>
      <c r="F816" s="305"/>
      <c r="G816" s="305"/>
      <c r="H816" s="305"/>
      <c r="I816" s="305"/>
      <c r="J816" s="305"/>
    </row>
    <row r="817" spans="1:10" ht="16.5" thickBot="1" x14ac:dyDescent="0.3">
      <c r="A817" s="295" t="s">
        <v>29</v>
      </c>
      <c r="B817" s="295"/>
      <c r="C817" s="295"/>
      <c r="D817" s="295"/>
      <c r="E817" s="295"/>
      <c r="F817" s="295"/>
      <c r="G817" s="295"/>
      <c r="H817" s="295"/>
      <c r="I817" s="295"/>
      <c r="J817" s="295"/>
    </row>
    <row r="818" spans="1:10" x14ac:dyDescent="0.25">
      <c r="A818" s="296"/>
      <c r="B818" s="297"/>
      <c r="C818" s="297"/>
      <c r="D818" s="297"/>
      <c r="E818" s="297"/>
      <c r="F818" s="297"/>
      <c r="G818" s="297"/>
      <c r="H818" s="297"/>
      <c r="I818" s="297"/>
      <c r="J818" s="298"/>
    </row>
    <row r="819" spans="1:10" x14ac:dyDescent="0.25">
      <c r="A819" s="299"/>
      <c r="B819" s="300"/>
      <c r="C819" s="300"/>
      <c r="D819" s="300"/>
      <c r="E819" s="300"/>
      <c r="F819" s="300"/>
      <c r="G819" s="300"/>
      <c r="H819" s="300"/>
      <c r="I819" s="300"/>
      <c r="J819" s="301"/>
    </row>
    <row r="820" spans="1:10" x14ac:dyDescent="0.25">
      <c r="A820" s="299"/>
      <c r="B820" s="300"/>
      <c r="C820" s="300"/>
      <c r="D820" s="300"/>
      <c r="E820" s="300"/>
      <c r="F820" s="300"/>
      <c r="G820" s="300"/>
      <c r="H820" s="300"/>
      <c r="I820" s="300"/>
      <c r="J820" s="301"/>
    </row>
    <row r="821" spans="1:10" x14ac:dyDescent="0.25">
      <c r="A821" s="299"/>
      <c r="B821" s="300"/>
      <c r="C821" s="300"/>
      <c r="D821" s="300"/>
      <c r="E821" s="300"/>
      <c r="F821" s="300"/>
      <c r="G821" s="300"/>
      <c r="H821" s="300"/>
      <c r="I821" s="300"/>
      <c r="J821" s="301"/>
    </row>
    <row r="822" spans="1:10" ht="15.75" thickBot="1" x14ac:dyDescent="0.3">
      <c r="A822" s="302"/>
      <c r="B822" s="303"/>
      <c r="C822" s="303"/>
      <c r="D822" s="303"/>
      <c r="E822" s="303"/>
      <c r="F822" s="303"/>
      <c r="G822" s="303"/>
      <c r="H822" s="303"/>
      <c r="I822" s="303"/>
      <c r="J822" s="304"/>
    </row>
    <row r="823" spans="1:10" x14ac:dyDescent="0.25">
      <c r="A823" s="305"/>
      <c r="B823" s="305"/>
      <c r="C823" s="305"/>
      <c r="D823" s="305"/>
      <c r="E823" s="305"/>
      <c r="F823" s="305"/>
      <c r="G823" s="305"/>
      <c r="H823" s="305"/>
      <c r="I823" s="305"/>
      <c r="J823" s="305"/>
    </row>
    <row r="824" spans="1:10" ht="16.5" thickBot="1" x14ac:dyDescent="0.3">
      <c r="A824" s="295" t="s">
        <v>27</v>
      </c>
      <c r="B824" s="295"/>
      <c r="C824" s="295"/>
      <c r="D824" s="295"/>
      <c r="E824" s="295"/>
      <c r="F824" s="295"/>
      <c r="G824" s="295"/>
      <c r="H824" s="295"/>
      <c r="I824" s="295"/>
      <c r="J824" s="295"/>
    </row>
    <row r="825" spans="1:10" ht="15.75" thickBot="1" x14ac:dyDescent="0.3">
      <c r="A825" s="306"/>
      <c r="B825" s="307"/>
      <c r="C825" s="307"/>
      <c r="D825" s="307"/>
      <c r="E825" s="307"/>
      <c r="F825" s="307"/>
      <c r="G825" s="307"/>
      <c r="H825" s="307"/>
      <c r="I825" s="307"/>
      <c r="J825" s="308"/>
    </row>
    <row r="826" spans="1:10" x14ac:dyDescent="0.25">
      <c r="A826" s="305"/>
      <c r="B826" s="305"/>
      <c r="C826" s="305"/>
      <c r="D826" s="305"/>
      <c r="E826" s="305"/>
      <c r="F826" s="305"/>
      <c r="G826" s="305"/>
      <c r="H826" s="305"/>
      <c r="I826" s="305"/>
      <c r="J826" s="305"/>
    </row>
    <row r="827" spans="1:10" ht="42.6" customHeight="1" thickBot="1" x14ac:dyDescent="0.3">
      <c r="A827" s="309" t="s">
        <v>185</v>
      </c>
      <c r="B827" s="309"/>
      <c r="C827" s="309"/>
      <c r="D827" s="309"/>
      <c r="E827" s="309"/>
      <c r="F827" s="309"/>
      <c r="G827" s="309"/>
      <c r="H827" s="309"/>
      <c r="I827" s="309"/>
      <c r="J827" s="309"/>
    </row>
    <row r="828" spans="1:10" x14ac:dyDescent="0.25">
      <c r="A828" s="310"/>
      <c r="B828" s="311"/>
      <c r="C828" s="311"/>
      <c r="D828" s="311"/>
      <c r="E828" s="311"/>
      <c r="F828" s="311"/>
      <c r="G828" s="311"/>
      <c r="H828" s="311"/>
      <c r="I828" s="311"/>
      <c r="J828" s="312"/>
    </row>
    <row r="829" spans="1:10" x14ac:dyDescent="0.25">
      <c r="A829" s="313"/>
      <c r="B829" s="314"/>
      <c r="C829" s="314"/>
      <c r="D829" s="314"/>
      <c r="E829" s="314"/>
      <c r="F829" s="314"/>
      <c r="G829" s="314"/>
      <c r="H829" s="314"/>
      <c r="I829" s="314"/>
      <c r="J829" s="315"/>
    </row>
    <row r="830" spans="1:10" x14ac:dyDescent="0.25">
      <c r="A830" s="313"/>
      <c r="B830" s="314"/>
      <c r="C830" s="314"/>
      <c r="D830" s="314"/>
      <c r="E830" s="314"/>
      <c r="F830" s="314"/>
      <c r="G830" s="314"/>
      <c r="H830" s="314"/>
      <c r="I830" s="314"/>
      <c r="J830" s="315"/>
    </row>
    <row r="831" spans="1:10" x14ac:dyDescent="0.25">
      <c r="A831" s="313"/>
      <c r="B831" s="314"/>
      <c r="C831" s="314"/>
      <c r="D831" s="314"/>
      <c r="E831" s="314"/>
      <c r="F831" s="314"/>
      <c r="G831" s="314"/>
      <c r="H831" s="314"/>
      <c r="I831" s="314"/>
      <c r="J831" s="315"/>
    </row>
    <row r="832" spans="1:10" x14ac:dyDescent="0.25">
      <c r="A832" s="313"/>
      <c r="B832" s="314"/>
      <c r="C832" s="314"/>
      <c r="D832" s="314"/>
      <c r="E832" s="314"/>
      <c r="F832" s="314"/>
      <c r="G832" s="314"/>
      <c r="H832" s="314"/>
      <c r="I832" s="314"/>
      <c r="J832" s="315"/>
    </row>
    <row r="833" spans="1:10" x14ac:dyDescent="0.25">
      <c r="A833" s="313"/>
      <c r="B833" s="314"/>
      <c r="C833" s="314"/>
      <c r="D833" s="314"/>
      <c r="E833" s="314"/>
      <c r="F833" s="314"/>
      <c r="G833" s="314"/>
      <c r="H833" s="314"/>
      <c r="I833" s="314"/>
      <c r="J833" s="315"/>
    </row>
    <row r="834" spans="1:10" x14ac:dyDescent="0.25">
      <c r="A834" s="313"/>
      <c r="B834" s="314"/>
      <c r="C834" s="314"/>
      <c r="D834" s="314"/>
      <c r="E834" s="314"/>
      <c r="F834" s="314"/>
      <c r="G834" s="314"/>
      <c r="H834" s="314"/>
      <c r="I834" s="314"/>
      <c r="J834" s="315"/>
    </row>
    <row r="835" spans="1:10" x14ac:dyDescent="0.25">
      <c r="A835" s="313"/>
      <c r="B835" s="314"/>
      <c r="C835" s="314"/>
      <c r="D835" s="314"/>
      <c r="E835" s="314"/>
      <c r="F835" s="314"/>
      <c r="G835" s="314"/>
      <c r="H835" s="314"/>
      <c r="I835" s="314"/>
      <c r="J835" s="315"/>
    </row>
    <row r="836" spans="1:10" x14ac:dyDescent="0.25">
      <c r="A836" s="313"/>
      <c r="B836" s="314"/>
      <c r="C836" s="314"/>
      <c r="D836" s="314"/>
      <c r="E836" s="314"/>
      <c r="F836" s="314"/>
      <c r="G836" s="314"/>
      <c r="H836" s="314"/>
      <c r="I836" s="314"/>
      <c r="J836" s="315"/>
    </row>
    <row r="837" spans="1:10" x14ac:dyDescent="0.25">
      <c r="A837" s="313"/>
      <c r="B837" s="314"/>
      <c r="C837" s="314"/>
      <c r="D837" s="314"/>
      <c r="E837" s="314"/>
      <c r="F837" s="314"/>
      <c r="G837" s="314"/>
      <c r="H837" s="314"/>
      <c r="I837" s="314"/>
      <c r="J837" s="315"/>
    </row>
    <row r="838" spans="1:10" x14ac:dyDescent="0.25">
      <c r="A838" s="313"/>
      <c r="B838" s="314"/>
      <c r="C838" s="314"/>
      <c r="D838" s="314"/>
      <c r="E838" s="314"/>
      <c r="F838" s="314"/>
      <c r="G838" s="314"/>
      <c r="H838" s="314"/>
      <c r="I838" s="314"/>
      <c r="J838" s="315"/>
    </row>
    <row r="839" spans="1:10" ht="15.75" thickBot="1" x14ac:dyDescent="0.3">
      <c r="A839" s="316"/>
      <c r="B839" s="309"/>
      <c r="C839" s="309"/>
      <c r="D839" s="309"/>
      <c r="E839" s="309"/>
      <c r="F839" s="309"/>
      <c r="G839" s="309"/>
      <c r="H839" s="309"/>
      <c r="I839" s="309"/>
      <c r="J839" s="317"/>
    </row>
    <row r="840" spans="1:10" ht="15.75" thickBot="1" x14ac:dyDescent="0.3">
      <c r="A840" s="318"/>
      <c r="B840" s="319"/>
      <c r="C840" s="319"/>
      <c r="D840" s="319"/>
      <c r="E840" s="319"/>
      <c r="F840" s="319"/>
      <c r="G840" s="319"/>
      <c r="H840" s="319"/>
      <c r="I840" s="319"/>
      <c r="J840" s="320"/>
    </row>
    <row r="841" spans="1:10" ht="18.75" x14ac:dyDescent="0.3">
      <c r="A841" s="330" t="s">
        <v>207</v>
      </c>
      <c r="B841" s="330"/>
      <c r="C841" s="330"/>
      <c r="D841" s="330"/>
      <c r="E841" s="330"/>
      <c r="F841" s="330"/>
      <c r="G841" s="330"/>
      <c r="H841" s="330"/>
      <c r="I841" s="330"/>
      <c r="J841" s="330"/>
    </row>
    <row r="842" spans="1:10" ht="15.75" thickBot="1" x14ac:dyDescent="0.3">
      <c r="A842" s="331"/>
      <c r="B842" s="331"/>
      <c r="C842" s="331"/>
      <c r="D842" s="331"/>
      <c r="E842" s="331"/>
      <c r="F842" s="331"/>
      <c r="G842" s="331"/>
      <c r="H842" s="331"/>
      <c r="I842" s="331"/>
      <c r="J842" s="331"/>
    </row>
    <row r="843" spans="1:10" ht="16.5" thickBot="1" x14ac:dyDescent="0.3">
      <c r="A843" s="321" t="s">
        <v>183</v>
      </c>
      <c r="B843" s="321"/>
      <c r="C843" s="322"/>
      <c r="D843" s="323"/>
      <c r="E843" s="323"/>
      <c r="F843" s="323"/>
      <c r="G843" s="323"/>
      <c r="H843" s="323"/>
      <c r="I843" s="323"/>
      <c r="J843" s="324"/>
    </row>
    <row r="844" spans="1:10" ht="15.75" thickBot="1" x14ac:dyDescent="0.3">
      <c r="A844" s="325"/>
      <c r="B844" s="325"/>
      <c r="C844" s="325"/>
      <c r="D844" s="325"/>
      <c r="E844" s="325"/>
      <c r="F844" s="325"/>
      <c r="G844" s="325"/>
      <c r="H844" s="325"/>
      <c r="I844" s="325"/>
      <c r="J844" s="325"/>
    </row>
    <row r="845" spans="1:10" ht="15.75" thickBot="1" x14ac:dyDescent="0.3">
      <c r="A845" s="326" t="s">
        <v>68</v>
      </c>
      <c r="B845" s="326"/>
      <c r="C845" s="327"/>
      <c r="D845" s="185"/>
      <c r="F845" s="328" t="s">
        <v>69</v>
      </c>
      <c r="G845" s="328"/>
      <c r="H845" s="329"/>
      <c r="I845" s="185"/>
    </row>
    <row r="846" spans="1:10" x14ac:dyDescent="0.25">
      <c r="A846" s="325"/>
      <c r="B846" s="325"/>
      <c r="C846" s="325"/>
      <c r="D846" s="325"/>
      <c r="E846" s="325"/>
      <c r="F846" s="325"/>
      <c r="G846" s="325"/>
      <c r="H846" s="325"/>
      <c r="I846" s="325"/>
      <c r="J846" s="325"/>
    </row>
    <row r="847" spans="1:10" ht="16.5" thickBot="1" x14ac:dyDescent="0.3">
      <c r="A847" s="295" t="s">
        <v>184</v>
      </c>
      <c r="B847" s="295"/>
      <c r="C847" s="295"/>
      <c r="D847" s="295"/>
      <c r="E847" s="295"/>
      <c r="F847" s="295"/>
      <c r="G847" s="295"/>
      <c r="H847" s="295"/>
      <c r="I847" s="295"/>
      <c r="J847" s="295"/>
    </row>
    <row r="848" spans="1:10" x14ac:dyDescent="0.25">
      <c r="A848" s="296"/>
      <c r="B848" s="297"/>
      <c r="C848" s="297"/>
      <c r="D848" s="297"/>
      <c r="E848" s="297"/>
      <c r="F848" s="297"/>
      <c r="G848" s="297"/>
      <c r="H848" s="297"/>
      <c r="I848" s="297"/>
      <c r="J848" s="298"/>
    </row>
    <row r="849" spans="1:10" x14ac:dyDescent="0.25">
      <c r="A849" s="299"/>
      <c r="B849" s="300"/>
      <c r="C849" s="300"/>
      <c r="D849" s="300"/>
      <c r="E849" s="300"/>
      <c r="F849" s="300"/>
      <c r="G849" s="300"/>
      <c r="H849" s="300"/>
      <c r="I849" s="300"/>
      <c r="J849" s="301"/>
    </row>
    <row r="850" spans="1:10" x14ac:dyDescent="0.25">
      <c r="A850" s="299"/>
      <c r="B850" s="300"/>
      <c r="C850" s="300"/>
      <c r="D850" s="300"/>
      <c r="E850" s="300"/>
      <c r="F850" s="300"/>
      <c r="G850" s="300"/>
      <c r="H850" s="300"/>
      <c r="I850" s="300"/>
      <c r="J850" s="301"/>
    </row>
    <row r="851" spans="1:10" x14ac:dyDescent="0.25">
      <c r="A851" s="299"/>
      <c r="B851" s="300"/>
      <c r="C851" s="300"/>
      <c r="D851" s="300"/>
      <c r="E851" s="300"/>
      <c r="F851" s="300"/>
      <c r="G851" s="300"/>
      <c r="H851" s="300"/>
      <c r="I851" s="300"/>
      <c r="J851" s="301"/>
    </row>
    <row r="852" spans="1:10" x14ac:dyDescent="0.25">
      <c r="A852" s="299"/>
      <c r="B852" s="300"/>
      <c r="C852" s="300"/>
      <c r="D852" s="300"/>
      <c r="E852" s="300"/>
      <c r="F852" s="300"/>
      <c r="G852" s="300"/>
      <c r="H852" s="300"/>
      <c r="I852" s="300"/>
      <c r="J852" s="301"/>
    </row>
    <row r="853" spans="1:10" x14ac:dyDescent="0.25">
      <c r="A853" s="299"/>
      <c r="B853" s="300"/>
      <c r="C853" s="300"/>
      <c r="D853" s="300"/>
      <c r="E853" s="300"/>
      <c r="F853" s="300"/>
      <c r="G853" s="300"/>
      <c r="H853" s="300"/>
      <c r="I853" s="300"/>
      <c r="J853" s="301"/>
    </row>
    <row r="854" spans="1:10" x14ac:dyDescent="0.25">
      <c r="A854" s="299"/>
      <c r="B854" s="300"/>
      <c r="C854" s="300"/>
      <c r="D854" s="300"/>
      <c r="E854" s="300"/>
      <c r="F854" s="300"/>
      <c r="G854" s="300"/>
      <c r="H854" s="300"/>
      <c r="I854" s="300"/>
      <c r="J854" s="301"/>
    </row>
    <row r="855" spans="1:10" x14ac:dyDescent="0.25">
      <c r="A855" s="299"/>
      <c r="B855" s="300"/>
      <c r="C855" s="300"/>
      <c r="D855" s="300"/>
      <c r="E855" s="300"/>
      <c r="F855" s="300"/>
      <c r="G855" s="300"/>
      <c r="H855" s="300"/>
      <c r="I855" s="300"/>
      <c r="J855" s="301"/>
    </row>
    <row r="856" spans="1:10" x14ac:dyDescent="0.25">
      <c r="A856" s="299"/>
      <c r="B856" s="300"/>
      <c r="C856" s="300"/>
      <c r="D856" s="300"/>
      <c r="E856" s="300"/>
      <c r="F856" s="300"/>
      <c r="G856" s="300"/>
      <c r="H856" s="300"/>
      <c r="I856" s="300"/>
      <c r="J856" s="301"/>
    </row>
    <row r="857" spans="1:10" ht="15.75" thickBot="1" x14ac:dyDescent="0.3">
      <c r="A857" s="302"/>
      <c r="B857" s="303"/>
      <c r="C857" s="303"/>
      <c r="D857" s="303"/>
      <c r="E857" s="303"/>
      <c r="F857" s="303"/>
      <c r="G857" s="303"/>
      <c r="H857" s="303"/>
      <c r="I857" s="303"/>
      <c r="J857" s="304"/>
    </row>
    <row r="858" spans="1:10" x14ac:dyDescent="0.25">
      <c r="A858" s="305"/>
      <c r="B858" s="305"/>
      <c r="C858" s="305"/>
      <c r="D858" s="305"/>
      <c r="E858" s="305"/>
      <c r="F858" s="305"/>
      <c r="G858" s="305"/>
      <c r="H858" s="305"/>
      <c r="I858" s="305"/>
      <c r="J858" s="305"/>
    </row>
    <row r="859" spans="1:10" ht="16.5" thickBot="1" x14ac:dyDescent="0.3">
      <c r="A859" s="295" t="s">
        <v>29</v>
      </c>
      <c r="B859" s="295"/>
      <c r="C859" s="295"/>
      <c r="D859" s="295"/>
      <c r="E859" s="295"/>
      <c r="F859" s="295"/>
      <c r="G859" s="295"/>
      <c r="H859" s="295"/>
      <c r="I859" s="295"/>
      <c r="J859" s="295"/>
    </row>
    <row r="860" spans="1:10" x14ac:dyDescent="0.25">
      <c r="A860" s="296"/>
      <c r="B860" s="297"/>
      <c r="C860" s="297"/>
      <c r="D860" s="297"/>
      <c r="E860" s="297"/>
      <c r="F860" s="297"/>
      <c r="G860" s="297"/>
      <c r="H860" s="297"/>
      <c r="I860" s="297"/>
      <c r="J860" s="298"/>
    </row>
    <row r="861" spans="1:10" x14ac:dyDescent="0.25">
      <c r="A861" s="299"/>
      <c r="B861" s="300"/>
      <c r="C861" s="300"/>
      <c r="D861" s="300"/>
      <c r="E861" s="300"/>
      <c r="F861" s="300"/>
      <c r="G861" s="300"/>
      <c r="H861" s="300"/>
      <c r="I861" s="300"/>
      <c r="J861" s="301"/>
    </row>
    <row r="862" spans="1:10" x14ac:dyDescent="0.25">
      <c r="A862" s="299"/>
      <c r="B862" s="300"/>
      <c r="C862" s="300"/>
      <c r="D862" s="300"/>
      <c r="E862" s="300"/>
      <c r="F862" s="300"/>
      <c r="G862" s="300"/>
      <c r="H862" s="300"/>
      <c r="I862" s="300"/>
      <c r="J862" s="301"/>
    </row>
    <row r="863" spans="1:10" x14ac:dyDescent="0.25">
      <c r="A863" s="299"/>
      <c r="B863" s="300"/>
      <c r="C863" s="300"/>
      <c r="D863" s="300"/>
      <c r="E863" s="300"/>
      <c r="F863" s="300"/>
      <c r="G863" s="300"/>
      <c r="H863" s="300"/>
      <c r="I863" s="300"/>
      <c r="J863" s="301"/>
    </row>
    <row r="864" spans="1:10" ht="15.75" thickBot="1" x14ac:dyDescent="0.3">
      <c r="A864" s="302"/>
      <c r="B864" s="303"/>
      <c r="C864" s="303"/>
      <c r="D864" s="303"/>
      <c r="E864" s="303"/>
      <c r="F864" s="303"/>
      <c r="G864" s="303"/>
      <c r="H864" s="303"/>
      <c r="I864" s="303"/>
      <c r="J864" s="304"/>
    </row>
    <row r="865" spans="1:10" x14ac:dyDescent="0.25">
      <c r="A865" s="305"/>
      <c r="B865" s="305"/>
      <c r="C865" s="305"/>
      <c r="D865" s="305"/>
      <c r="E865" s="305"/>
      <c r="F865" s="305"/>
      <c r="G865" s="305"/>
      <c r="H865" s="305"/>
      <c r="I865" s="305"/>
      <c r="J865" s="305"/>
    </row>
    <row r="866" spans="1:10" ht="16.5" thickBot="1" x14ac:dyDescent="0.3">
      <c r="A866" s="295" t="s">
        <v>27</v>
      </c>
      <c r="B866" s="295"/>
      <c r="C866" s="295"/>
      <c r="D866" s="295"/>
      <c r="E866" s="295"/>
      <c r="F866" s="295"/>
      <c r="G866" s="295"/>
      <c r="H866" s="295"/>
      <c r="I866" s="295"/>
      <c r="J866" s="295"/>
    </row>
    <row r="867" spans="1:10" ht="15.75" thickBot="1" x14ac:dyDescent="0.3">
      <c r="A867" s="332"/>
      <c r="B867" s="333"/>
      <c r="C867" s="333"/>
      <c r="D867" s="333"/>
      <c r="E867" s="333"/>
      <c r="F867" s="333"/>
      <c r="G867" s="333"/>
      <c r="H867" s="333"/>
      <c r="I867" s="333"/>
      <c r="J867" s="334"/>
    </row>
    <row r="868" spans="1:10" x14ac:dyDescent="0.25">
      <c r="A868" s="305"/>
      <c r="B868" s="305"/>
      <c r="C868" s="305"/>
      <c r="D868" s="305"/>
      <c r="E868" s="305"/>
      <c r="F868" s="305"/>
      <c r="G868" s="305"/>
      <c r="H868" s="305"/>
      <c r="I868" s="305"/>
      <c r="J868" s="305"/>
    </row>
    <row r="869" spans="1:10" ht="47.45" customHeight="1" thickBot="1" x14ac:dyDescent="0.3">
      <c r="A869" s="309" t="s">
        <v>185</v>
      </c>
      <c r="B869" s="309"/>
      <c r="C869" s="309"/>
      <c r="D869" s="309"/>
      <c r="E869" s="309"/>
      <c r="F869" s="309"/>
      <c r="G869" s="309"/>
      <c r="H869" s="309"/>
      <c r="I869" s="309"/>
      <c r="J869" s="309"/>
    </row>
    <row r="870" spans="1:10" x14ac:dyDescent="0.25">
      <c r="A870" s="310"/>
      <c r="B870" s="311"/>
      <c r="C870" s="311"/>
      <c r="D870" s="311"/>
      <c r="E870" s="311"/>
      <c r="F870" s="311"/>
      <c r="G870" s="311"/>
      <c r="H870" s="311"/>
      <c r="I870" s="311"/>
      <c r="J870" s="312"/>
    </row>
    <row r="871" spans="1:10" x14ac:dyDescent="0.25">
      <c r="A871" s="313"/>
      <c r="B871" s="314"/>
      <c r="C871" s="314"/>
      <c r="D871" s="314"/>
      <c r="E871" s="314"/>
      <c r="F871" s="314"/>
      <c r="G871" s="314"/>
      <c r="H871" s="314"/>
      <c r="I871" s="314"/>
      <c r="J871" s="315"/>
    </row>
    <row r="872" spans="1:10" x14ac:dyDescent="0.25">
      <c r="A872" s="313"/>
      <c r="B872" s="314"/>
      <c r="C872" s="314"/>
      <c r="D872" s="314"/>
      <c r="E872" s="314"/>
      <c r="F872" s="314"/>
      <c r="G872" s="314"/>
      <c r="H872" s="314"/>
      <c r="I872" s="314"/>
      <c r="J872" s="315"/>
    </row>
    <row r="873" spans="1:10" x14ac:dyDescent="0.25">
      <c r="A873" s="313"/>
      <c r="B873" s="314"/>
      <c r="C873" s="314"/>
      <c r="D873" s="314"/>
      <c r="E873" s="314"/>
      <c r="F873" s="314"/>
      <c r="G873" s="314"/>
      <c r="H873" s="314"/>
      <c r="I873" s="314"/>
      <c r="J873" s="315"/>
    </row>
    <row r="874" spans="1:10" x14ac:dyDescent="0.25">
      <c r="A874" s="313"/>
      <c r="B874" s="314"/>
      <c r="C874" s="314"/>
      <c r="D874" s="314"/>
      <c r="E874" s="314"/>
      <c r="F874" s="314"/>
      <c r="G874" s="314"/>
      <c r="H874" s="314"/>
      <c r="I874" s="314"/>
      <c r="J874" s="315"/>
    </row>
    <row r="875" spans="1:10" x14ac:dyDescent="0.25">
      <c r="A875" s="313"/>
      <c r="B875" s="314"/>
      <c r="C875" s="314"/>
      <c r="D875" s="314"/>
      <c r="E875" s="314"/>
      <c r="F875" s="314"/>
      <c r="G875" s="314"/>
      <c r="H875" s="314"/>
      <c r="I875" s="314"/>
      <c r="J875" s="315"/>
    </row>
    <row r="876" spans="1:10" x14ac:dyDescent="0.25">
      <c r="A876" s="313"/>
      <c r="B876" s="314"/>
      <c r="C876" s="314"/>
      <c r="D876" s="314"/>
      <c r="E876" s="314"/>
      <c r="F876" s="314"/>
      <c r="G876" s="314"/>
      <c r="H876" s="314"/>
      <c r="I876" s="314"/>
      <c r="J876" s="315"/>
    </row>
    <row r="877" spans="1:10" x14ac:dyDescent="0.25">
      <c r="A877" s="313"/>
      <c r="B877" s="314"/>
      <c r="C877" s="314"/>
      <c r="D877" s="314"/>
      <c r="E877" s="314"/>
      <c r="F877" s="314"/>
      <c r="G877" s="314"/>
      <c r="H877" s="314"/>
      <c r="I877" s="314"/>
      <c r="J877" s="315"/>
    </row>
    <row r="878" spans="1:10" x14ac:dyDescent="0.25">
      <c r="A878" s="313"/>
      <c r="B878" s="314"/>
      <c r="C878" s="314"/>
      <c r="D878" s="314"/>
      <c r="E878" s="314"/>
      <c r="F878" s="314"/>
      <c r="G878" s="314"/>
      <c r="H878" s="314"/>
      <c r="I878" s="314"/>
      <c r="J878" s="315"/>
    </row>
    <row r="879" spans="1:10" x14ac:dyDescent="0.25">
      <c r="A879" s="313"/>
      <c r="B879" s="314"/>
      <c r="C879" s="314"/>
      <c r="D879" s="314"/>
      <c r="E879" s="314"/>
      <c r="F879" s="314"/>
      <c r="G879" s="314"/>
      <c r="H879" s="314"/>
      <c r="I879" s="314"/>
      <c r="J879" s="315"/>
    </row>
    <row r="880" spans="1:10" x14ac:dyDescent="0.25">
      <c r="A880" s="313"/>
      <c r="B880" s="314"/>
      <c r="C880" s="314"/>
      <c r="D880" s="314"/>
      <c r="E880" s="314"/>
      <c r="F880" s="314"/>
      <c r="G880" s="314"/>
      <c r="H880" s="314"/>
      <c r="I880" s="314"/>
      <c r="J880" s="315"/>
    </row>
    <row r="881" spans="1:10" ht="15.75" thickBot="1" x14ac:dyDescent="0.3">
      <c r="A881" s="316"/>
      <c r="B881" s="309"/>
      <c r="C881" s="309"/>
      <c r="D881" s="309"/>
      <c r="E881" s="309"/>
      <c r="F881" s="309"/>
      <c r="G881" s="309"/>
      <c r="H881" s="309"/>
      <c r="I881" s="309"/>
      <c r="J881" s="317"/>
    </row>
    <row r="882" spans="1:10" ht="15.75" thickBot="1" x14ac:dyDescent="0.3">
      <c r="A882" s="318"/>
      <c r="B882" s="319"/>
      <c r="C882" s="319"/>
      <c r="D882" s="319"/>
      <c r="E882" s="319"/>
      <c r="F882" s="319"/>
      <c r="G882" s="319"/>
      <c r="H882" s="319"/>
      <c r="I882" s="319"/>
      <c r="J882" s="320"/>
    </row>
    <row r="883" spans="1:10" ht="18.75" x14ac:dyDescent="0.3">
      <c r="A883" s="330" t="s">
        <v>208</v>
      </c>
      <c r="B883" s="330"/>
      <c r="C883" s="330"/>
      <c r="D883" s="330"/>
      <c r="E883" s="330"/>
      <c r="F883" s="330"/>
      <c r="G883" s="330"/>
      <c r="H883" s="330"/>
      <c r="I883" s="330"/>
      <c r="J883" s="330"/>
    </row>
    <row r="884" spans="1:10" ht="15.75" thickBot="1" x14ac:dyDescent="0.3">
      <c r="A884" s="331"/>
      <c r="B884" s="331"/>
      <c r="C884" s="331"/>
      <c r="D884" s="331"/>
      <c r="E884" s="331"/>
      <c r="F884" s="331"/>
      <c r="G884" s="331"/>
      <c r="H884" s="331"/>
      <c r="I884" s="331"/>
      <c r="J884" s="331"/>
    </row>
    <row r="885" spans="1:10" ht="16.5" thickBot="1" x14ac:dyDescent="0.3">
      <c r="A885" s="321" t="s">
        <v>183</v>
      </c>
      <c r="B885" s="321"/>
      <c r="C885" s="322"/>
      <c r="D885" s="323"/>
      <c r="E885" s="323"/>
      <c r="F885" s="323"/>
      <c r="G885" s="323"/>
      <c r="H885" s="323"/>
      <c r="I885" s="323"/>
      <c r="J885" s="324"/>
    </row>
    <row r="886" spans="1:10" ht="15.75" thickBot="1" x14ac:dyDescent="0.3">
      <c r="A886" s="325"/>
      <c r="B886" s="325"/>
      <c r="C886" s="325"/>
      <c r="D886" s="325"/>
      <c r="E886" s="325"/>
      <c r="F886" s="325"/>
      <c r="G886" s="325"/>
      <c r="H886" s="325"/>
      <c r="I886" s="325"/>
      <c r="J886" s="325"/>
    </row>
    <row r="887" spans="1:10" ht="15.75" thickBot="1" x14ac:dyDescent="0.3">
      <c r="A887" s="326" t="s">
        <v>68</v>
      </c>
      <c r="B887" s="326"/>
      <c r="C887" s="327"/>
      <c r="D887" s="185"/>
      <c r="F887" s="328" t="s">
        <v>69</v>
      </c>
      <c r="G887" s="328"/>
      <c r="H887" s="329"/>
      <c r="I887" s="185"/>
    </row>
    <row r="888" spans="1:10" x14ac:dyDescent="0.25">
      <c r="A888" s="325"/>
      <c r="B888" s="325"/>
      <c r="C888" s="325"/>
      <c r="D888" s="325"/>
      <c r="E888" s="325"/>
      <c r="F888" s="325"/>
      <c r="G888" s="325"/>
      <c r="H888" s="325"/>
      <c r="I888" s="325"/>
      <c r="J888" s="325"/>
    </row>
    <row r="889" spans="1:10" ht="16.5" thickBot="1" x14ac:dyDescent="0.3">
      <c r="A889" s="295" t="s">
        <v>184</v>
      </c>
      <c r="B889" s="295"/>
      <c r="C889" s="295"/>
      <c r="D889" s="295"/>
      <c r="E889" s="295"/>
      <c r="F889" s="295"/>
      <c r="G889" s="295"/>
      <c r="H889" s="295"/>
      <c r="I889" s="295"/>
      <c r="J889" s="295"/>
    </row>
    <row r="890" spans="1:10" x14ac:dyDescent="0.25">
      <c r="A890" s="296"/>
      <c r="B890" s="297"/>
      <c r="C890" s="297"/>
      <c r="D890" s="297"/>
      <c r="E890" s="297"/>
      <c r="F890" s="297"/>
      <c r="G890" s="297"/>
      <c r="H890" s="297"/>
      <c r="I890" s="297"/>
      <c r="J890" s="298"/>
    </row>
    <row r="891" spans="1:10" x14ac:dyDescent="0.25">
      <c r="A891" s="299"/>
      <c r="B891" s="300"/>
      <c r="C891" s="300"/>
      <c r="D891" s="300"/>
      <c r="E891" s="300"/>
      <c r="F891" s="300"/>
      <c r="G891" s="300"/>
      <c r="H891" s="300"/>
      <c r="I891" s="300"/>
      <c r="J891" s="301"/>
    </row>
    <row r="892" spans="1:10" x14ac:dyDescent="0.25">
      <c r="A892" s="299"/>
      <c r="B892" s="300"/>
      <c r="C892" s="300"/>
      <c r="D892" s="300"/>
      <c r="E892" s="300"/>
      <c r="F892" s="300"/>
      <c r="G892" s="300"/>
      <c r="H892" s="300"/>
      <c r="I892" s="300"/>
      <c r="J892" s="301"/>
    </row>
    <row r="893" spans="1:10" x14ac:dyDescent="0.25">
      <c r="A893" s="299"/>
      <c r="B893" s="300"/>
      <c r="C893" s="300"/>
      <c r="D893" s="300"/>
      <c r="E893" s="300"/>
      <c r="F893" s="300"/>
      <c r="G893" s="300"/>
      <c r="H893" s="300"/>
      <c r="I893" s="300"/>
      <c r="J893" s="301"/>
    </row>
    <row r="894" spans="1:10" x14ac:dyDescent="0.25">
      <c r="A894" s="299"/>
      <c r="B894" s="300"/>
      <c r="C894" s="300"/>
      <c r="D894" s="300"/>
      <c r="E894" s="300"/>
      <c r="F894" s="300"/>
      <c r="G894" s="300"/>
      <c r="H894" s="300"/>
      <c r="I894" s="300"/>
      <c r="J894" s="301"/>
    </row>
    <row r="895" spans="1:10" x14ac:dyDescent="0.25">
      <c r="A895" s="299"/>
      <c r="B895" s="300"/>
      <c r="C895" s="300"/>
      <c r="D895" s="300"/>
      <c r="E895" s="300"/>
      <c r="F895" s="300"/>
      <c r="G895" s="300"/>
      <c r="H895" s="300"/>
      <c r="I895" s="300"/>
      <c r="J895" s="301"/>
    </row>
    <row r="896" spans="1:10" x14ac:dyDescent="0.25">
      <c r="A896" s="299"/>
      <c r="B896" s="300"/>
      <c r="C896" s="300"/>
      <c r="D896" s="300"/>
      <c r="E896" s="300"/>
      <c r="F896" s="300"/>
      <c r="G896" s="300"/>
      <c r="H896" s="300"/>
      <c r="I896" s="300"/>
      <c r="J896" s="301"/>
    </row>
    <row r="897" spans="1:10" x14ac:dyDescent="0.25">
      <c r="A897" s="299"/>
      <c r="B897" s="300"/>
      <c r="C897" s="300"/>
      <c r="D897" s="300"/>
      <c r="E897" s="300"/>
      <c r="F897" s="300"/>
      <c r="G897" s="300"/>
      <c r="H897" s="300"/>
      <c r="I897" s="300"/>
      <c r="J897" s="301"/>
    </row>
    <row r="898" spans="1:10" x14ac:dyDescent="0.25">
      <c r="A898" s="299"/>
      <c r="B898" s="300"/>
      <c r="C898" s="300"/>
      <c r="D898" s="300"/>
      <c r="E898" s="300"/>
      <c r="F898" s="300"/>
      <c r="G898" s="300"/>
      <c r="H898" s="300"/>
      <c r="I898" s="300"/>
      <c r="J898" s="301"/>
    </row>
    <row r="899" spans="1:10" ht="15.75" thickBot="1" x14ac:dyDescent="0.3">
      <c r="A899" s="302"/>
      <c r="B899" s="303"/>
      <c r="C899" s="303"/>
      <c r="D899" s="303"/>
      <c r="E899" s="303"/>
      <c r="F899" s="303"/>
      <c r="G899" s="303"/>
      <c r="H899" s="303"/>
      <c r="I899" s="303"/>
      <c r="J899" s="304"/>
    </row>
    <row r="900" spans="1:10" x14ac:dyDescent="0.25">
      <c r="A900" s="305"/>
      <c r="B900" s="305"/>
      <c r="C900" s="305"/>
      <c r="D900" s="305"/>
      <c r="E900" s="305"/>
      <c r="F900" s="305"/>
      <c r="G900" s="305"/>
      <c r="H900" s="305"/>
      <c r="I900" s="305"/>
      <c r="J900" s="305"/>
    </row>
    <row r="901" spans="1:10" ht="16.5" thickBot="1" x14ac:dyDescent="0.3">
      <c r="A901" s="295" t="s">
        <v>29</v>
      </c>
      <c r="B901" s="295"/>
      <c r="C901" s="295"/>
      <c r="D901" s="295"/>
      <c r="E901" s="295"/>
      <c r="F901" s="295"/>
      <c r="G901" s="295"/>
      <c r="H901" s="295"/>
      <c r="I901" s="295"/>
      <c r="J901" s="295"/>
    </row>
    <row r="902" spans="1:10" x14ac:dyDescent="0.25">
      <c r="A902" s="296"/>
      <c r="B902" s="297"/>
      <c r="C902" s="297"/>
      <c r="D902" s="297"/>
      <c r="E902" s="297"/>
      <c r="F902" s="297"/>
      <c r="G902" s="297"/>
      <c r="H902" s="297"/>
      <c r="I902" s="297"/>
      <c r="J902" s="298"/>
    </row>
    <row r="903" spans="1:10" x14ac:dyDescent="0.25">
      <c r="A903" s="299"/>
      <c r="B903" s="300"/>
      <c r="C903" s="300"/>
      <c r="D903" s="300"/>
      <c r="E903" s="300"/>
      <c r="F903" s="300"/>
      <c r="G903" s="300"/>
      <c r="H903" s="300"/>
      <c r="I903" s="300"/>
      <c r="J903" s="301"/>
    </row>
    <row r="904" spans="1:10" x14ac:dyDescent="0.25">
      <c r="A904" s="299"/>
      <c r="B904" s="300"/>
      <c r="C904" s="300"/>
      <c r="D904" s="300"/>
      <c r="E904" s="300"/>
      <c r="F904" s="300"/>
      <c r="G904" s="300"/>
      <c r="H904" s="300"/>
      <c r="I904" s="300"/>
      <c r="J904" s="301"/>
    </row>
    <row r="905" spans="1:10" x14ac:dyDescent="0.25">
      <c r="A905" s="299"/>
      <c r="B905" s="300"/>
      <c r="C905" s="300"/>
      <c r="D905" s="300"/>
      <c r="E905" s="300"/>
      <c r="F905" s="300"/>
      <c r="G905" s="300"/>
      <c r="H905" s="300"/>
      <c r="I905" s="300"/>
      <c r="J905" s="301"/>
    </row>
    <row r="906" spans="1:10" ht="15.75" thickBot="1" x14ac:dyDescent="0.3">
      <c r="A906" s="302"/>
      <c r="B906" s="303"/>
      <c r="C906" s="303"/>
      <c r="D906" s="303"/>
      <c r="E906" s="303"/>
      <c r="F906" s="303"/>
      <c r="G906" s="303"/>
      <c r="H906" s="303"/>
      <c r="I906" s="303"/>
      <c r="J906" s="304"/>
    </row>
    <row r="907" spans="1:10" x14ac:dyDescent="0.25">
      <c r="A907" s="305"/>
      <c r="B907" s="305"/>
      <c r="C907" s="305"/>
      <c r="D907" s="305"/>
      <c r="E907" s="305"/>
      <c r="F907" s="305"/>
      <c r="G907" s="305"/>
      <c r="H907" s="305"/>
      <c r="I907" s="305"/>
      <c r="J907" s="305"/>
    </row>
    <row r="908" spans="1:10" ht="16.5" thickBot="1" x14ac:dyDescent="0.3">
      <c r="A908" s="295" t="s">
        <v>27</v>
      </c>
      <c r="B908" s="295"/>
      <c r="C908" s="295"/>
      <c r="D908" s="295"/>
      <c r="E908" s="295"/>
      <c r="F908" s="295"/>
      <c r="G908" s="295"/>
      <c r="H908" s="295"/>
      <c r="I908" s="295"/>
      <c r="J908" s="295"/>
    </row>
    <row r="909" spans="1:10" ht="15.75" thickBot="1" x14ac:dyDescent="0.3">
      <c r="A909" s="306"/>
      <c r="B909" s="307"/>
      <c r="C909" s="307"/>
      <c r="D909" s="307"/>
      <c r="E909" s="307"/>
      <c r="F909" s="307"/>
      <c r="G909" s="307"/>
      <c r="H909" s="307"/>
      <c r="I909" s="307"/>
      <c r="J909" s="308"/>
    </row>
    <row r="910" spans="1:10" x14ac:dyDescent="0.25">
      <c r="A910" s="305"/>
      <c r="B910" s="305"/>
      <c r="C910" s="305"/>
      <c r="D910" s="305"/>
      <c r="E910" s="305"/>
      <c r="F910" s="305"/>
      <c r="G910" s="305"/>
      <c r="H910" s="305"/>
      <c r="I910" s="305"/>
      <c r="J910" s="305"/>
    </row>
    <row r="911" spans="1:10" ht="46.5" customHeight="1" thickBot="1" x14ac:dyDescent="0.3">
      <c r="A911" s="309" t="s">
        <v>185</v>
      </c>
      <c r="B911" s="309"/>
      <c r="C911" s="309"/>
      <c r="D911" s="309"/>
      <c r="E911" s="309"/>
      <c r="F911" s="309"/>
      <c r="G911" s="309"/>
      <c r="H911" s="309"/>
      <c r="I911" s="309"/>
      <c r="J911" s="309"/>
    </row>
    <row r="912" spans="1:10" x14ac:dyDescent="0.25">
      <c r="A912" s="310"/>
      <c r="B912" s="311"/>
      <c r="C912" s="311"/>
      <c r="D912" s="311"/>
      <c r="E912" s="311"/>
      <c r="F912" s="311"/>
      <c r="G912" s="311"/>
      <c r="H912" s="311"/>
      <c r="I912" s="311"/>
      <c r="J912" s="312"/>
    </row>
    <row r="913" spans="1:10" x14ac:dyDescent="0.25">
      <c r="A913" s="313"/>
      <c r="B913" s="314"/>
      <c r="C913" s="314"/>
      <c r="D913" s="314"/>
      <c r="E913" s="314"/>
      <c r="F913" s="314"/>
      <c r="G913" s="314"/>
      <c r="H913" s="314"/>
      <c r="I913" s="314"/>
      <c r="J913" s="315"/>
    </row>
    <row r="914" spans="1:10" x14ac:dyDescent="0.25">
      <c r="A914" s="313"/>
      <c r="B914" s="314"/>
      <c r="C914" s="314"/>
      <c r="D914" s="314"/>
      <c r="E914" s="314"/>
      <c r="F914" s="314"/>
      <c r="G914" s="314"/>
      <c r="H914" s="314"/>
      <c r="I914" s="314"/>
      <c r="J914" s="315"/>
    </row>
    <row r="915" spans="1:10" x14ac:dyDescent="0.25">
      <c r="A915" s="313"/>
      <c r="B915" s="314"/>
      <c r="C915" s="314"/>
      <c r="D915" s="314"/>
      <c r="E915" s="314"/>
      <c r="F915" s="314"/>
      <c r="G915" s="314"/>
      <c r="H915" s="314"/>
      <c r="I915" s="314"/>
      <c r="J915" s="315"/>
    </row>
    <row r="916" spans="1:10" x14ac:dyDescent="0.25">
      <c r="A916" s="313"/>
      <c r="B916" s="314"/>
      <c r="C916" s="314"/>
      <c r="D916" s="314"/>
      <c r="E916" s="314"/>
      <c r="F916" s="314"/>
      <c r="G916" s="314"/>
      <c r="H916" s="314"/>
      <c r="I916" s="314"/>
      <c r="J916" s="315"/>
    </row>
    <row r="917" spans="1:10" x14ac:dyDescent="0.25">
      <c r="A917" s="313"/>
      <c r="B917" s="314"/>
      <c r="C917" s="314"/>
      <c r="D917" s="314"/>
      <c r="E917" s="314"/>
      <c r="F917" s="314"/>
      <c r="G917" s="314"/>
      <c r="H917" s="314"/>
      <c r="I917" s="314"/>
      <c r="J917" s="315"/>
    </row>
    <row r="918" spans="1:10" x14ac:dyDescent="0.25">
      <c r="A918" s="313"/>
      <c r="B918" s="314"/>
      <c r="C918" s="314"/>
      <c r="D918" s="314"/>
      <c r="E918" s="314"/>
      <c r="F918" s="314"/>
      <c r="G918" s="314"/>
      <c r="H918" s="314"/>
      <c r="I918" s="314"/>
      <c r="J918" s="315"/>
    </row>
    <row r="919" spans="1:10" x14ac:dyDescent="0.25">
      <c r="A919" s="313"/>
      <c r="B919" s="314"/>
      <c r="C919" s="314"/>
      <c r="D919" s="314"/>
      <c r="E919" s="314"/>
      <c r="F919" s="314"/>
      <c r="G919" s="314"/>
      <c r="H919" s="314"/>
      <c r="I919" s="314"/>
      <c r="J919" s="315"/>
    </row>
    <row r="920" spans="1:10" x14ac:dyDescent="0.25">
      <c r="A920" s="313"/>
      <c r="B920" s="314"/>
      <c r="C920" s="314"/>
      <c r="D920" s="314"/>
      <c r="E920" s="314"/>
      <c r="F920" s="314"/>
      <c r="G920" s="314"/>
      <c r="H920" s="314"/>
      <c r="I920" s="314"/>
      <c r="J920" s="315"/>
    </row>
    <row r="921" spans="1:10" x14ac:dyDescent="0.25">
      <c r="A921" s="313"/>
      <c r="B921" s="314"/>
      <c r="C921" s="314"/>
      <c r="D921" s="314"/>
      <c r="E921" s="314"/>
      <c r="F921" s="314"/>
      <c r="G921" s="314"/>
      <c r="H921" s="314"/>
      <c r="I921" s="314"/>
      <c r="J921" s="315"/>
    </row>
    <row r="922" spans="1:10" x14ac:dyDescent="0.25">
      <c r="A922" s="313"/>
      <c r="B922" s="314"/>
      <c r="C922" s="314"/>
      <c r="D922" s="314"/>
      <c r="E922" s="314"/>
      <c r="F922" s="314"/>
      <c r="G922" s="314"/>
      <c r="H922" s="314"/>
      <c r="I922" s="314"/>
      <c r="J922" s="315"/>
    </row>
    <row r="923" spans="1:10" ht="15.75" thickBot="1" x14ac:dyDescent="0.3">
      <c r="A923" s="316"/>
      <c r="B923" s="309"/>
      <c r="C923" s="309"/>
      <c r="D923" s="309"/>
      <c r="E923" s="309"/>
      <c r="F923" s="309"/>
      <c r="G923" s="309"/>
      <c r="H923" s="309"/>
      <c r="I923" s="309"/>
      <c r="J923" s="317"/>
    </row>
    <row r="924" spans="1:10" ht="15.75" thickBot="1" x14ac:dyDescent="0.3">
      <c r="A924" s="318"/>
      <c r="B924" s="319"/>
      <c r="C924" s="319"/>
      <c r="D924" s="319"/>
      <c r="E924" s="319"/>
      <c r="F924" s="319"/>
      <c r="G924" s="319"/>
      <c r="H924" s="319"/>
      <c r="I924" s="319"/>
      <c r="J924" s="320"/>
    </row>
    <row r="925" spans="1:10" ht="18.75" x14ac:dyDescent="0.3">
      <c r="A925" s="330" t="s">
        <v>209</v>
      </c>
      <c r="B925" s="330"/>
      <c r="C925" s="330"/>
      <c r="D925" s="330"/>
      <c r="E925" s="330"/>
      <c r="F925" s="330"/>
      <c r="G925" s="330"/>
      <c r="H925" s="330"/>
      <c r="I925" s="330"/>
      <c r="J925" s="330"/>
    </row>
    <row r="926" spans="1:10" ht="15.75" thickBot="1" x14ac:dyDescent="0.3">
      <c r="A926" s="331"/>
      <c r="B926" s="331"/>
      <c r="C926" s="331"/>
      <c r="D926" s="331"/>
      <c r="E926" s="331"/>
      <c r="F926" s="331"/>
      <c r="G926" s="331"/>
      <c r="H926" s="331"/>
      <c r="I926" s="331"/>
      <c r="J926" s="331"/>
    </row>
    <row r="927" spans="1:10" ht="16.5" thickBot="1" x14ac:dyDescent="0.3">
      <c r="A927" s="321" t="s">
        <v>183</v>
      </c>
      <c r="B927" s="321"/>
      <c r="C927" s="322"/>
      <c r="D927" s="323"/>
      <c r="E927" s="323"/>
      <c r="F927" s="323"/>
      <c r="G927" s="323"/>
      <c r="H927" s="323"/>
      <c r="I927" s="323"/>
      <c r="J927" s="324"/>
    </row>
    <row r="928" spans="1:10" ht="15.75" thickBot="1" x14ac:dyDescent="0.3">
      <c r="A928" s="325"/>
      <c r="B928" s="325"/>
      <c r="C928" s="325"/>
      <c r="D928" s="325"/>
      <c r="E928" s="325"/>
      <c r="F928" s="325"/>
      <c r="G928" s="325"/>
      <c r="H928" s="325"/>
      <c r="I928" s="325"/>
      <c r="J928" s="325"/>
    </row>
    <row r="929" spans="1:10" ht="15.75" thickBot="1" x14ac:dyDescent="0.3">
      <c r="A929" s="326" t="s">
        <v>68</v>
      </c>
      <c r="B929" s="326"/>
      <c r="C929" s="327"/>
      <c r="D929" s="185"/>
      <c r="F929" s="328" t="s">
        <v>69</v>
      </c>
      <c r="G929" s="328"/>
      <c r="H929" s="329"/>
      <c r="I929" s="185"/>
    </row>
    <row r="930" spans="1:10" x14ac:dyDescent="0.25">
      <c r="A930" s="325"/>
      <c r="B930" s="325"/>
      <c r="C930" s="325"/>
      <c r="D930" s="325"/>
      <c r="E930" s="325"/>
      <c r="F930" s="325"/>
      <c r="G930" s="325"/>
      <c r="H930" s="325"/>
      <c r="I930" s="325"/>
      <c r="J930" s="325"/>
    </row>
    <row r="931" spans="1:10" ht="16.5" thickBot="1" x14ac:dyDescent="0.3">
      <c r="A931" s="295" t="s">
        <v>184</v>
      </c>
      <c r="B931" s="295"/>
      <c r="C931" s="295"/>
      <c r="D931" s="295"/>
      <c r="E931" s="295"/>
      <c r="F931" s="295"/>
      <c r="G931" s="295"/>
      <c r="H931" s="295"/>
      <c r="I931" s="295"/>
      <c r="J931" s="295"/>
    </row>
    <row r="932" spans="1:10" x14ac:dyDescent="0.25">
      <c r="A932" s="296"/>
      <c r="B932" s="297"/>
      <c r="C932" s="297"/>
      <c r="D932" s="297"/>
      <c r="E932" s="297"/>
      <c r="F932" s="297"/>
      <c r="G932" s="297"/>
      <c r="H932" s="297"/>
      <c r="I932" s="297"/>
      <c r="J932" s="298"/>
    </row>
    <row r="933" spans="1:10" x14ac:dyDescent="0.25">
      <c r="A933" s="299"/>
      <c r="B933" s="300"/>
      <c r="C933" s="300"/>
      <c r="D933" s="300"/>
      <c r="E933" s="300"/>
      <c r="F933" s="300"/>
      <c r="G933" s="300"/>
      <c r="H933" s="300"/>
      <c r="I933" s="300"/>
      <c r="J933" s="301"/>
    </row>
    <row r="934" spans="1:10" x14ac:dyDescent="0.25">
      <c r="A934" s="299"/>
      <c r="B934" s="300"/>
      <c r="C934" s="300"/>
      <c r="D934" s="300"/>
      <c r="E934" s="300"/>
      <c r="F934" s="300"/>
      <c r="G934" s="300"/>
      <c r="H934" s="300"/>
      <c r="I934" s="300"/>
      <c r="J934" s="301"/>
    </row>
    <row r="935" spans="1:10" x14ac:dyDescent="0.25">
      <c r="A935" s="299"/>
      <c r="B935" s="300"/>
      <c r="C935" s="300"/>
      <c r="D935" s="300"/>
      <c r="E935" s="300"/>
      <c r="F935" s="300"/>
      <c r="G935" s="300"/>
      <c r="H935" s="300"/>
      <c r="I935" s="300"/>
      <c r="J935" s="301"/>
    </row>
    <row r="936" spans="1:10" x14ac:dyDescent="0.25">
      <c r="A936" s="299"/>
      <c r="B936" s="300"/>
      <c r="C936" s="300"/>
      <c r="D936" s="300"/>
      <c r="E936" s="300"/>
      <c r="F936" s="300"/>
      <c r="G936" s="300"/>
      <c r="H936" s="300"/>
      <c r="I936" s="300"/>
      <c r="J936" s="301"/>
    </row>
    <row r="937" spans="1:10" x14ac:dyDescent="0.25">
      <c r="A937" s="299"/>
      <c r="B937" s="300"/>
      <c r="C937" s="300"/>
      <c r="D937" s="300"/>
      <c r="E937" s="300"/>
      <c r="F937" s="300"/>
      <c r="G937" s="300"/>
      <c r="H937" s="300"/>
      <c r="I937" s="300"/>
      <c r="J937" s="301"/>
    </row>
    <row r="938" spans="1:10" x14ac:dyDescent="0.25">
      <c r="A938" s="299"/>
      <c r="B938" s="300"/>
      <c r="C938" s="300"/>
      <c r="D938" s="300"/>
      <c r="E938" s="300"/>
      <c r="F938" s="300"/>
      <c r="G938" s="300"/>
      <c r="H938" s="300"/>
      <c r="I938" s="300"/>
      <c r="J938" s="301"/>
    </row>
    <row r="939" spans="1:10" x14ac:dyDescent="0.25">
      <c r="A939" s="299"/>
      <c r="B939" s="300"/>
      <c r="C939" s="300"/>
      <c r="D939" s="300"/>
      <c r="E939" s="300"/>
      <c r="F939" s="300"/>
      <c r="G939" s="300"/>
      <c r="H939" s="300"/>
      <c r="I939" s="300"/>
      <c r="J939" s="301"/>
    </row>
    <row r="940" spans="1:10" x14ac:dyDescent="0.25">
      <c r="A940" s="299"/>
      <c r="B940" s="300"/>
      <c r="C940" s="300"/>
      <c r="D940" s="300"/>
      <c r="E940" s="300"/>
      <c r="F940" s="300"/>
      <c r="G940" s="300"/>
      <c r="H940" s="300"/>
      <c r="I940" s="300"/>
      <c r="J940" s="301"/>
    </row>
    <row r="941" spans="1:10" ht="15.75" thickBot="1" x14ac:dyDescent="0.3">
      <c r="A941" s="302"/>
      <c r="B941" s="303"/>
      <c r="C941" s="303"/>
      <c r="D941" s="303"/>
      <c r="E941" s="303"/>
      <c r="F941" s="303"/>
      <c r="G941" s="303"/>
      <c r="H941" s="303"/>
      <c r="I941" s="303"/>
      <c r="J941" s="304"/>
    </row>
    <row r="942" spans="1:10" x14ac:dyDescent="0.25">
      <c r="A942" s="305"/>
      <c r="B942" s="305"/>
      <c r="C942" s="305"/>
      <c r="D942" s="305"/>
      <c r="E942" s="305"/>
      <c r="F942" s="305"/>
      <c r="G942" s="305"/>
      <c r="H942" s="305"/>
      <c r="I942" s="305"/>
      <c r="J942" s="305"/>
    </row>
    <row r="943" spans="1:10" ht="16.5" thickBot="1" x14ac:dyDescent="0.3">
      <c r="A943" s="295" t="s">
        <v>29</v>
      </c>
      <c r="B943" s="295"/>
      <c r="C943" s="295"/>
      <c r="D943" s="295"/>
      <c r="E943" s="295"/>
      <c r="F943" s="295"/>
      <c r="G943" s="295"/>
      <c r="H943" s="295"/>
      <c r="I943" s="295"/>
      <c r="J943" s="295"/>
    </row>
    <row r="944" spans="1:10" x14ac:dyDescent="0.25">
      <c r="A944" s="296"/>
      <c r="B944" s="297"/>
      <c r="C944" s="297"/>
      <c r="D944" s="297"/>
      <c r="E944" s="297"/>
      <c r="F944" s="297"/>
      <c r="G944" s="297"/>
      <c r="H944" s="297"/>
      <c r="I944" s="297"/>
      <c r="J944" s="298"/>
    </row>
    <row r="945" spans="1:10" x14ac:dyDescent="0.25">
      <c r="A945" s="299"/>
      <c r="B945" s="300"/>
      <c r="C945" s="300"/>
      <c r="D945" s="300"/>
      <c r="E945" s="300"/>
      <c r="F945" s="300"/>
      <c r="G945" s="300"/>
      <c r="H945" s="300"/>
      <c r="I945" s="300"/>
      <c r="J945" s="301"/>
    </row>
    <row r="946" spans="1:10" x14ac:dyDescent="0.25">
      <c r="A946" s="299"/>
      <c r="B946" s="300"/>
      <c r="C946" s="300"/>
      <c r="D946" s="300"/>
      <c r="E946" s="300"/>
      <c r="F946" s="300"/>
      <c r="G946" s="300"/>
      <c r="H946" s="300"/>
      <c r="I946" s="300"/>
      <c r="J946" s="301"/>
    </row>
    <row r="947" spans="1:10" x14ac:dyDescent="0.25">
      <c r="A947" s="299"/>
      <c r="B947" s="300"/>
      <c r="C947" s="300"/>
      <c r="D947" s="300"/>
      <c r="E947" s="300"/>
      <c r="F947" s="300"/>
      <c r="G947" s="300"/>
      <c r="H947" s="300"/>
      <c r="I947" s="300"/>
      <c r="J947" s="301"/>
    </row>
    <row r="948" spans="1:10" ht="15.75" thickBot="1" x14ac:dyDescent="0.3">
      <c r="A948" s="302"/>
      <c r="B948" s="303"/>
      <c r="C948" s="303"/>
      <c r="D948" s="303"/>
      <c r="E948" s="303"/>
      <c r="F948" s="303"/>
      <c r="G948" s="303"/>
      <c r="H948" s="303"/>
      <c r="I948" s="303"/>
      <c r="J948" s="304"/>
    </row>
    <row r="949" spans="1:10" x14ac:dyDescent="0.25">
      <c r="A949" s="305"/>
      <c r="B949" s="305"/>
      <c r="C949" s="305"/>
      <c r="D949" s="305"/>
      <c r="E949" s="305"/>
      <c r="F949" s="305"/>
      <c r="G949" s="305"/>
      <c r="H949" s="305"/>
      <c r="I949" s="305"/>
      <c r="J949" s="305"/>
    </row>
    <row r="950" spans="1:10" ht="16.5" thickBot="1" x14ac:dyDescent="0.3">
      <c r="A950" s="295" t="s">
        <v>27</v>
      </c>
      <c r="B950" s="295"/>
      <c r="C950" s="295"/>
      <c r="D950" s="295"/>
      <c r="E950" s="295"/>
      <c r="F950" s="295"/>
      <c r="G950" s="295"/>
      <c r="H950" s="295"/>
      <c r="I950" s="295"/>
      <c r="J950" s="295"/>
    </row>
    <row r="951" spans="1:10" ht="15.75" thickBot="1" x14ac:dyDescent="0.3">
      <c r="A951" s="306"/>
      <c r="B951" s="307"/>
      <c r="C951" s="307"/>
      <c r="D951" s="307"/>
      <c r="E951" s="307"/>
      <c r="F951" s="307"/>
      <c r="G951" s="307"/>
      <c r="H951" s="307"/>
      <c r="I951" s="307"/>
      <c r="J951" s="308"/>
    </row>
    <row r="952" spans="1:10" x14ac:dyDescent="0.25">
      <c r="A952" s="305"/>
      <c r="B952" s="305"/>
      <c r="C952" s="305"/>
      <c r="D952" s="305"/>
      <c r="E952" s="305"/>
      <c r="F952" s="305"/>
      <c r="G952" s="305"/>
      <c r="H952" s="305"/>
      <c r="I952" s="305"/>
      <c r="J952" s="305"/>
    </row>
    <row r="953" spans="1:10" ht="51.95" customHeight="1" thickBot="1" x14ac:dyDescent="0.3">
      <c r="A953" s="309" t="s">
        <v>185</v>
      </c>
      <c r="B953" s="309"/>
      <c r="C953" s="309"/>
      <c r="D953" s="309"/>
      <c r="E953" s="309"/>
      <c r="F953" s="309"/>
      <c r="G953" s="309"/>
      <c r="H953" s="309"/>
      <c r="I953" s="309"/>
      <c r="J953" s="309"/>
    </row>
    <row r="954" spans="1:10" x14ac:dyDescent="0.25">
      <c r="A954" s="310"/>
      <c r="B954" s="311"/>
      <c r="C954" s="311"/>
      <c r="D954" s="311"/>
      <c r="E954" s="311"/>
      <c r="F954" s="311"/>
      <c r="G954" s="311"/>
      <c r="H954" s="311"/>
      <c r="I954" s="311"/>
      <c r="J954" s="312"/>
    </row>
    <row r="955" spans="1:10" x14ac:dyDescent="0.25">
      <c r="A955" s="313"/>
      <c r="B955" s="314"/>
      <c r="C955" s="314"/>
      <c r="D955" s="314"/>
      <c r="E955" s="314"/>
      <c r="F955" s="314"/>
      <c r="G955" s="314"/>
      <c r="H955" s="314"/>
      <c r="I955" s="314"/>
      <c r="J955" s="315"/>
    </row>
    <row r="956" spans="1:10" x14ac:dyDescent="0.25">
      <c r="A956" s="313"/>
      <c r="B956" s="314"/>
      <c r="C956" s="314"/>
      <c r="D956" s="314"/>
      <c r="E956" s="314"/>
      <c r="F956" s="314"/>
      <c r="G956" s="314"/>
      <c r="H956" s="314"/>
      <c r="I956" s="314"/>
      <c r="J956" s="315"/>
    </row>
    <row r="957" spans="1:10" x14ac:dyDescent="0.25">
      <c r="A957" s="313"/>
      <c r="B957" s="314"/>
      <c r="C957" s="314"/>
      <c r="D957" s="314"/>
      <c r="E957" s="314"/>
      <c r="F957" s="314"/>
      <c r="G957" s="314"/>
      <c r="H957" s="314"/>
      <c r="I957" s="314"/>
      <c r="J957" s="315"/>
    </row>
    <row r="958" spans="1:10" x14ac:dyDescent="0.25">
      <c r="A958" s="313"/>
      <c r="B958" s="314"/>
      <c r="C958" s="314"/>
      <c r="D958" s="314"/>
      <c r="E958" s="314"/>
      <c r="F958" s="314"/>
      <c r="G958" s="314"/>
      <c r="H958" s="314"/>
      <c r="I958" s="314"/>
      <c r="J958" s="315"/>
    </row>
    <row r="959" spans="1:10" x14ac:dyDescent="0.25">
      <c r="A959" s="313"/>
      <c r="B959" s="314"/>
      <c r="C959" s="314"/>
      <c r="D959" s="314"/>
      <c r="E959" s="314"/>
      <c r="F959" s="314"/>
      <c r="G959" s="314"/>
      <c r="H959" s="314"/>
      <c r="I959" s="314"/>
      <c r="J959" s="315"/>
    </row>
    <row r="960" spans="1:10" x14ac:dyDescent="0.25">
      <c r="A960" s="313"/>
      <c r="B960" s="314"/>
      <c r="C960" s="314"/>
      <c r="D960" s="314"/>
      <c r="E960" s="314"/>
      <c r="F960" s="314"/>
      <c r="G960" s="314"/>
      <c r="H960" s="314"/>
      <c r="I960" s="314"/>
      <c r="J960" s="315"/>
    </row>
    <row r="961" spans="1:10" x14ac:dyDescent="0.25">
      <c r="A961" s="313"/>
      <c r="B961" s="314"/>
      <c r="C961" s="314"/>
      <c r="D961" s="314"/>
      <c r="E961" s="314"/>
      <c r="F961" s="314"/>
      <c r="G961" s="314"/>
      <c r="H961" s="314"/>
      <c r="I961" s="314"/>
      <c r="J961" s="315"/>
    </row>
    <row r="962" spans="1:10" x14ac:dyDescent="0.25">
      <c r="A962" s="313"/>
      <c r="B962" s="314"/>
      <c r="C962" s="314"/>
      <c r="D962" s="314"/>
      <c r="E962" s="314"/>
      <c r="F962" s="314"/>
      <c r="G962" s="314"/>
      <c r="H962" s="314"/>
      <c r="I962" s="314"/>
      <c r="J962" s="315"/>
    </row>
    <row r="963" spans="1:10" x14ac:dyDescent="0.25">
      <c r="A963" s="313"/>
      <c r="B963" s="314"/>
      <c r="C963" s="314"/>
      <c r="D963" s="314"/>
      <c r="E963" s="314"/>
      <c r="F963" s="314"/>
      <c r="G963" s="314"/>
      <c r="H963" s="314"/>
      <c r="I963" s="314"/>
      <c r="J963" s="315"/>
    </row>
    <row r="964" spans="1:10" x14ac:dyDescent="0.25">
      <c r="A964" s="313"/>
      <c r="B964" s="314"/>
      <c r="C964" s="314"/>
      <c r="D964" s="314"/>
      <c r="E964" s="314"/>
      <c r="F964" s="314"/>
      <c r="G964" s="314"/>
      <c r="H964" s="314"/>
      <c r="I964" s="314"/>
      <c r="J964" s="315"/>
    </row>
    <row r="965" spans="1:10" ht="15.75" thickBot="1" x14ac:dyDescent="0.3">
      <c r="A965" s="316"/>
      <c r="B965" s="309"/>
      <c r="C965" s="309"/>
      <c r="D965" s="309"/>
      <c r="E965" s="309"/>
      <c r="F965" s="309"/>
      <c r="G965" s="309"/>
      <c r="H965" s="309"/>
      <c r="I965" s="309"/>
      <c r="J965" s="317"/>
    </row>
    <row r="966" spans="1:10" ht="15.75" thickBot="1" x14ac:dyDescent="0.3">
      <c r="A966" s="318"/>
      <c r="B966" s="319"/>
      <c r="C966" s="319"/>
      <c r="D966" s="319"/>
      <c r="E966" s="319"/>
      <c r="F966" s="319"/>
      <c r="G966" s="319"/>
      <c r="H966" s="319"/>
      <c r="I966" s="319"/>
      <c r="J966" s="320"/>
    </row>
    <row r="967" spans="1:10" ht="18.75" x14ac:dyDescent="0.3">
      <c r="A967" s="330" t="s">
        <v>210</v>
      </c>
      <c r="B967" s="330"/>
      <c r="C967" s="330"/>
      <c r="D967" s="330"/>
      <c r="E967" s="330"/>
      <c r="F967" s="330"/>
      <c r="G967" s="330"/>
      <c r="H967" s="330"/>
      <c r="I967" s="330"/>
      <c r="J967" s="330"/>
    </row>
    <row r="968" spans="1:10" ht="15.75" thickBot="1" x14ac:dyDescent="0.3">
      <c r="A968" s="331"/>
      <c r="B968" s="331"/>
      <c r="C968" s="331"/>
      <c r="D968" s="331"/>
      <c r="E968" s="331"/>
      <c r="F968" s="331"/>
      <c r="G968" s="331"/>
      <c r="H968" s="331"/>
      <c r="I968" s="331"/>
      <c r="J968" s="331"/>
    </row>
    <row r="969" spans="1:10" ht="16.5" thickBot="1" x14ac:dyDescent="0.3">
      <c r="A969" s="321" t="s">
        <v>183</v>
      </c>
      <c r="B969" s="321"/>
      <c r="C969" s="322"/>
      <c r="D969" s="323"/>
      <c r="E969" s="323"/>
      <c r="F969" s="323"/>
      <c r="G969" s="323"/>
      <c r="H969" s="323"/>
      <c r="I969" s="323"/>
      <c r="J969" s="324"/>
    </row>
    <row r="970" spans="1:10" ht="15.75" thickBot="1" x14ac:dyDescent="0.3">
      <c r="A970" s="325"/>
      <c r="B970" s="325"/>
      <c r="C970" s="325"/>
      <c r="D970" s="325"/>
      <c r="E970" s="325"/>
      <c r="F970" s="325"/>
      <c r="G970" s="325"/>
      <c r="H970" s="325"/>
      <c r="I970" s="325"/>
      <c r="J970" s="325"/>
    </row>
    <row r="971" spans="1:10" ht="15.75" thickBot="1" x14ac:dyDescent="0.3">
      <c r="A971" s="326" t="s">
        <v>68</v>
      </c>
      <c r="B971" s="326"/>
      <c r="C971" s="327"/>
      <c r="D971" s="185"/>
      <c r="F971" s="328" t="s">
        <v>69</v>
      </c>
      <c r="G971" s="328"/>
      <c r="H971" s="329"/>
      <c r="I971" s="185"/>
    </row>
    <row r="972" spans="1:10" x14ac:dyDescent="0.25">
      <c r="A972" s="325"/>
      <c r="B972" s="325"/>
      <c r="C972" s="325"/>
      <c r="D972" s="325"/>
      <c r="E972" s="325"/>
      <c r="F972" s="325"/>
      <c r="G972" s="325"/>
      <c r="H972" s="325"/>
      <c r="I972" s="325"/>
      <c r="J972" s="325"/>
    </row>
    <row r="973" spans="1:10" ht="16.5" thickBot="1" x14ac:dyDescent="0.3">
      <c r="A973" s="295" t="s">
        <v>184</v>
      </c>
      <c r="B973" s="295"/>
      <c r="C973" s="295"/>
      <c r="D973" s="295"/>
      <c r="E973" s="295"/>
      <c r="F973" s="295"/>
      <c r="G973" s="295"/>
      <c r="H973" s="295"/>
      <c r="I973" s="295"/>
      <c r="J973" s="295"/>
    </row>
    <row r="974" spans="1:10" x14ac:dyDescent="0.25">
      <c r="A974" s="296"/>
      <c r="B974" s="297"/>
      <c r="C974" s="297"/>
      <c r="D974" s="297"/>
      <c r="E974" s="297"/>
      <c r="F974" s="297"/>
      <c r="G974" s="297"/>
      <c r="H974" s="297"/>
      <c r="I974" s="297"/>
      <c r="J974" s="298"/>
    </row>
    <row r="975" spans="1:10" x14ac:dyDescent="0.25">
      <c r="A975" s="299"/>
      <c r="B975" s="300"/>
      <c r="C975" s="300"/>
      <c r="D975" s="300"/>
      <c r="E975" s="300"/>
      <c r="F975" s="300"/>
      <c r="G975" s="300"/>
      <c r="H975" s="300"/>
      <c r="I975" s="300"/>
      <c r="J975" s="301"/>
    </row>
    <row r="976" spans="1:10" x14ac:dyDescent="0.25">
      <c r="A976" s="299"/>
      <c r="B976" s="300"/>
      <c r="C976" s="300"/>
      <c r="D976" s="300"/>
      <c r="E976" s="300"/>
      <c r="F976" s="300"/>
      <c r="G976" s="300"/>
      <c r="H976" s="300"/>
      <c r="I976" s="300"/>
      <c r="J976" s="301"/>
    </row>
    <row r="977" spans="1:10" x14ac:dyDescent="0.25">
      <c r="A977" s="299"/>
      <c r="B977" s="300"/>
      <c r="C977" s="300"/>
      <c r="D977" s="300"/>
      <c r="E977" s="300"/>
      <c r="F977" s="300"/>
      <c r="G977" s="300"/>
      <c r="H977" s="300"/>
      <c r="I977" s="300"/>
      <c r="J977" s="301"/>
    </row>
    <row r="978" spans="1:10" x14ac:dyDescent="0.25">
      <c r="A978" s="299"/>
      <c r="B978" s="300"/>
      <c r="C978" s="300"/>
      <c r="D978" s="300"/>
      <c r="E978" s="300"/>
      <c r="F978" s="300"/>
      <c r="G978" s="300"/>
      <c r="H978" s="300"/>
      <c r="I978" s="300"/>
      <c r="J978" s="301"/>
    </row>
    <row r="979" spans="1:10" x14ac:dyDescent="0.25">
      <c r="A979" s="299"/>
      <c r="B979" s="300"/>
      <c r="C979" s="300"/>
      <c r="D979" s="300"/>
      <c r="E979" s="300"/>
      <c r="F979" s="300"/>
      <c r="G979" s="300"/>
      <c r="H979" s="300"/>
      <c r="I979" s="300"/>
      <c r="J979" s="301"/>
    </row>
    <row r="980" spans="1:10" x14ac:dyDescent="0.25">
      <c r="A980" s="299"/>
      <c r="B980" s="300"/>
      <c r="C980" s="300"/>
      <c r="D980" s="300"/>
      <c r="E980" s="300"/>
      <c r="F980" s="300"/>
      <c r="G980" s="300"/>
      <c r="H980" s="300"/>
      <c r="I980" s="300"/>
      <c r="J980" s="301"/>
    </row>
    <row r="981" spans="1:10" x14ac:dyDescent="0.25">
      <c r="A981" s="299"/>
      <c r="B981" s="300"/>
      <c r="C981" s="300"/>
      <c r="D981" s="300"/>
      <c r="E981" s="300"/>
      <c r="F981" s="300"/>
      <c r="G981" s="300"/>
      <c r="H981" s="300"/>
      <c r="I981" s="300"/>
      <c r="J981" s="301"/>
    </row>
    <row r="982" spans="1:10" x14ac:dyDescent="0.25">
      <c r="A982" s="299"/>
      <c r="B982" s="300"/>
      <c r="C982" s="300"/>
      <c r="D982" s="300"/>
      <c r="E982" s="300"/>
      <c r="F982" s="300"/>
      <c r="G982" s="300"/>
      <c r="H982" s="300"/>
      <c r="I982" s="300"/>
      <c r="J982" s="301"/>
    </row>
    <row r="983" spans="1:10" ht="15.75" thickBot="1" x14ac:dyDescent="0.3">
      <c r="A983" s="302"/>
      <c r="B983" s="303"/>
      <c r="C983" s="303"/>
      <c r="D983" s="303"/>
      <c r="E983" s="303"/>
      <c r="F983" s="303"/>
      <c r="G983" s="303"/>
      <c r="H983" s="303"/>
      <c r="I983" s="303"/>
      <c r="J983" s="304"/>
    </row>
    <row r="984" spans="1:10" x14ac:dyDescent="0.25">
      <c r="A984" s="305"/>
      <c r="B984" s="305"/>
      <c r="C984" s="305"/>
      <c r="D984" s="305"/>
      <c r="E984" s="305"/>
      <c r="F984" s="305"/>
      <c r="G984" s="305"/>
      <c r="H984" s="305"/>
      <c r="I984" s="305"/>
      <c r="J984" s="305"/>
    </row>
    <row r="985" spans="1:10" ht="16.5" thickBot="1" x14ac:dyDescent="0.3">
      <c r="A985" s="295" t="s">
        <v>29</v>
      </c>
      <c r="B985" s="295"/>
      <c r="C985" s="295"/>
      <c r="D985" s="295"/>
      <c r="E985" s="295"/>
      <c r="F985" s="295"/>
      <c r="G985" s="295"/>
      <c r="H985" s="295"/>
      <c r="I985" s="295"/>
      <c r="J985" s="295"/>
    </row>
    <row r="986" spans="1:10" x14ac:dyDescent="0.25">
      <c r="A986" s="296"/>
      <c r="B986" s="297"/>
      <c r="C986" s="297"/>
      <c r="D986" s="297"/>
      <c r="E986" s="297"/>
      <c r="F986" s="297"/>
      <c r="G986" s="297"/>
      <c r="H986" s="297"/>
      <c r="I986" s="297"/>
      <c r="J986" s="298"/>
    </row>
    <row r="987" spans="1:10" x14ac:dyDescent="0.25">
      <c r="A987" s="299"/>
      <c r="B987" s="300"/>
      <c r="C987" s="300"/>
      <c r="D987" s="300"/>
      <c r="E987" s="300"/>
      <c r="F987" s="300"/>
      <c r="G987" s="300"/>
      <c r="H987" s="300"/>
      <c r="I987" s="300"/>
      <c r="J987" s="301"/>
    </row>
    <row r="988" spans="1:10" x14ac:dyDescent="0.25">
      <c r="A988" s="299"/>
      <c r="B988" s="300"/>
      <c r="C988" s="300"/>
      <c r="D988" s="300"/>
      <c r="E988" s="300"/>
      <c r="F988" s="300"/>
      <c r="G988" s="300"/>
      <c r="H988" s="300"/>
      <c r="I988" s="300"/>
      <c r="J988" s="301"/>
    </row>
    <row r="989" spans="1:10" x14ac:dyDescent="0.25">
      <c r="A989" s="299"/>
      <c r="B989" s="300"/>
      <c r="C989" s="300"/>
      <c r="D989" s="300"/>
      <c r="E989" s="300"/>
      <c r="F989" s="300"/>
      <c r="G989" s="300"/>
      <c r="H989" s="300"/>
      <c r="I989" s="300"/>
      <c r="J989" s="301"/>
    </row>
    <row r="990" spans="1:10" ht="15.75" thickBot="1" x14ac:dyDescent="0.3">
      <c r="A990" s="302"/>
      <c r="B990" s="303"/>
      <c r="C990" s="303"/>
      <c r="D990" s="303"/>
      <c r="E990" s="303"/>
      <c r="F990" s="303"/>
      <c r="G990" s="303"/>
      <c r="H990" s="303"/>
      <c r="I990" s="303"/>
      <c r="J990" s="304"/>
    </row>
    <row r="991" spans="1:10" x14ac:dyDescent="0.25">
      <c r="A991" s="305"/>
      <c r="B991" s="305"/>
      <c r="C991" s="305"/>
      <c r="D991" s="305"/>
      <c r="E991" s="305"/>
      <c r="F991" s="305"/>
      <c r="G991" s="305"/>
      <c r="H991" s="305"/>
      <c r="I991" s="305"/>
      <c r="J991" s="305"/>
    </row>
    <row r="992" spans="1:10" ht="16.5" thickBot="1" x14ac:dyDescent="0.3">
      <c r="A992" s="295" t="s">
        <v>27</v>
      </c>
      <c r="B992" s="295"/>
      <c r="C992" s="295"/>
      <c r="D992" s="295"/>
      <c r="E992" s="295"/>
      <c r="F992" s="295"/>
      <c r="G992" s="295"/>
      <c r="H992" s="295"/>
      <c r="I992" s="295"/>
      <c r="J992" s="295"/>
    </row>
    <row r="993" spans="1:10" ht="15.75" thickBot="1" x14ac:dyDescent="0.3">
      <c r="A993" s="306"/>
      <c r="B993" s="307"/>
      <c r="C993" s="307"/>
      <c r="D993" s="307"/>
      <c r="E993" s="307"/>
      <c r="F993" s="307"/>
      <c r="G993" s="307"/>
      <c r="H993" s="307"/>
      <c r="I993" s="307"/>
      <c r="J993" s="308"/>
    </row>
    <row r="994" spans="1:10" x14ac:dyDescent="0.25">
      <c r="A994" s="305"/>
      <c r="B994" s="305"/>
      <c r="C994" s="305"/>
      <c r="D994" s="305"/>
      <c r="E994" s="305"/>
      <c r="F994" s="305"/>
      <c r="G994" s="305"/>
      <c r="H994" s="305"/>
      <c r="I994" s="305"/>
      <c r="J994" s="305"/>
    </row>
    <row r="995" spans="1:10" ht="50.1" customHeight="1" thickBot="1" x14ac:dyDescent="0.3">
      <c r="A995" s="309" t="s">
        <v>185</v>
      </c>
      <c r="B995" s="309"/>
      <c r="C995" s="309"/>
      <c r="D995" s="309"/>
      <c r="E995" s="309"/>
      <c r="F995" s="309"/>
      <c r="G995" s="309"/>
      <c r="H995" s="309"/>
      <c r="I995" s="309"/>
      <c r="J995" s="309"/>
    </row>
    <row r="996" spans="1:10" x14ac:dyDescent="0.25">
      <c r="A996" s="310"/>
      <c r="B996" s="311"/>
      <c r="C996" s="311"/>
      <c r="D996" s="311"/>
      <c r="E996" s="311"/>
      <c r="F996" s="311"/>
      <c r="G996" s="311"/>
      <c r="H996" s="311"/>
      <c r="I996" s="311"/>
      <c r="J996" s="312"/>
    </row>
    <row r="997" spans="1:10" x14ac:dyDescent="0.25">
      <c r="A997" s="313"/>
      <c r="B997" s="314"/>
      <c r="C997" s="314"/>
      <c r="D997" s="314"/>
      <c r="E997" s="314"/>
      <c r="F997" s="314"/>
      <c r="G997" s="314"/>
      <c r="H997" s="314"/>
      <c r="I997" s="314"/>
      <c r="J997" s="315"/>
    </row>
    <row r="998" spans="1:10" x14ac:dyDescent="0.25">
      <c r="A998" s="313"/>
      <c r="B998" s="314"/>
      <c r="C998" s="314"/>
      <c r="D998" s="314"/>
      <c r="E998" s="314"/>
      <c r="F998" s="314"/>
      <c r="G998" s="314"/>
      <c r="H998" s="314"/>
      <c r="I998" s="314"/>
      <c r="J998" s="315"/>
    </row>
    <row r="999" spans="1:10" x14ac:dyDescent="0.25">
      <c r="A999" s="313"/>
      <c r="B999" s="314"/>
      <c r="C999" s="314"/>
      <c r="D999" s="314"/>
      <c r="E999" s="314"/>
      <c r="F999" s="314"/>
      <c r="G999" s="314"/>
      <c r="H999" s="314"/>
      <c r="I999" s="314"/>
      <c r="J999" s="315"/>
    </row>
    <row r="1000" spans="1:10" x14ac:dyDescent="0.25">
      <c r="A1000" s="313"/>
      <c r="B1000" s="314"/>
      <c r="C1000" s="314"/>
      <c r="D1000" s="314"/>
      <c r="E1000" s="314"/>
      <c r="F1000" s="314"/>
      <c r="G1000" s="314"/>
      <c r="H1000" s="314"/>
      <c r="I1000" s="314"/>
      <c r="J1000" s="315"/>
    </row>
    <row r="1001" spans="1:10" x14ac:dyDescent="0.25">
      <c r="A1001" s="313"/>
      <c r="B1001" s="314"/>
      <c r="C1001" s="314"/>
      <c r="D1001" s="314"/>
      <c r="E1001" s="314"/>
      <c r="F1001" s="314"/>
      <c r="G1001" s="314"/>
      <c r="H1001" s="314"/>
      <c r="I1001" s="314"/>
      <c r="J1001" s="315"/>
    </row>
    <row r="1002" spans="1:10" x14ac:dyDescent="0.25">
      <c r="A1002" s="313"/>
      <c r="B1002" s="314"/>
      <c r="C1002" s="314"/>
      <c r="D1002" s="314"/>
      <c r="E1002" s="314"/>
      <c r="F1002" s="314"/>
      <c r="G1002" s="314"/>
      <c r="H1002" s="314"/>
      <c r="I1002" s="314"/>
      <c r="J1002" s="315"/>
    </row>
    <row r="1003" spans="1:10" x14ac:dyDescent="0.25">
      <c r="A1003" s="313"/>
      <c r="B1003" s="314"/>
      <c r="C1003" s="314"/>
      <c r="D1003" s="314"/>
      <c r="E1003" s="314"/>
      <c r="F1003" s="314"/>
      <c r="G1003" s="314"/>
      <c r="H1003" s="314"/>
      <c r="I1003" s="314"/>
      <c r="J1003" s="315"/>
    </row>
    <row r="1004" spans="1:10" x14ac:dyDescent="0.25">
      <c r="A1004" s="313"/>
      <c r="B1004" s="314"/>
      <c r="C1004" s="314"/>
      <c r="D1004" s="314"/>
      <c r="E1004" s="314"/>
      <c r="F1004" s="314"/>
      <c r="G1004" s="314"/>
      <c r="H1004" s="314"/>
      <c r="I1004" s="314"/>
      <c r="J1004" s="315"/>
    </row>
    <row r="1005" spans="1:10" x14ac:dyDescent="0.25">
      <c r="A1005" s="313"/>
      <c r="B1005" s="314"/>
      <c r="C1005" s="314"/>
      <c r="D1005" s="314"/>
      <c r="E1005" s="314"/>
      <c r="F1005" s="314"/>
      <c r="G1005" s="314"/>
      <c r="H1005" s="314"/>
      <c r="I1005" s="314"/>
      <c r="J1005" s="315"/>
    </row>
    <row r="1006" spans="1:10" x14ac:dyDescent="0.25">
      <c r="A1006" s="313"/>
      <c r="B1006" s="314"/>
      <c r="C1006" s="314"/>
      <c r="D1006" s="314"/>
      <c r="E1006" s="314"/>
      <c r="F1006" s="314"/>
      <c r="G1006" s="314"/>
      <c r="H1006" s="314"/>
      <c r="I1006" s="314"/>
      <c r="J1006" s="315"/>
    </row>
    <row r="1007" spans="1:10" ht="15.75" thickBot="1" x14ac:dyDescent="0.3">
      <c r="A1007" s="316"/>
      <c r="B1007" s="309"/>
      <c r="C1007" s="309"/>
      <c r="D1007" s="309"/>
      <c r="E1007" s="309"/>
      <c r="F1007" s="309"/>
      <c r="G1007" s="309"/>
      <c r="H1007" s="309"/>
      <c r="I1007" s="309"/>
      <c r="J1007" s="317"/>
    </row>
    <row r="1008" spans="1:10" ht="15.75" thickBot="1" x14ac:dyDescent="0.3">
      <c r="A1008" s="318"/>
      <c r="B1008" s="319"/>
      <c r="C1008" s="319"/>
      <c r="D1008" s="319"/>
      <c r="E1008" s="319"/>
      <c r="F1008" s="319"/>
      <c r="G1008" s="319"/>
      <c r="H1008" s="319"/>
      <c r="I1008" s="319"/>
      <c r="J1008" s="320"/>
    </row>
    <row r="1009" spans="1:10" ht="18.75" x14ac:dyDescent="0.3">
      <c r="A1009" s="330" t="s">
        <v>211</v>
      </c>
      <c r="B1009" s="330"/>
      <c r="C1009" s="330"/>
      <c r="D1009" s="330"/>
      <c r="E1009" s="330"/>
      <c r="F1009" s="330"/>
      <c r="G1009" s="330"/>
      <c r="H1009" s="330"/>
      <c r="I1009" s="330"/>
      <c r="J1009" s="330"/>
    </row>
    <row r="1010" spans="1:10" ht="15.75" thickBot="1" x14ac:dyDescent="0.3">
      <c r="A1010" s="331"/>
      <c r="B1010" s="331"/>
      <c r="C1010" s="331"/>
      <c r="D1010" s="331"/>
      <c r="E1010" s="331"/>
      <c r="F1010" s="331"/>
      <c r="G1010" s="331"/>
      <c r="H1010" s="331"/>
      <c r="I1010" s="331"/>
      <c r="J1010" s="331"/>
    </row>
    <row r="1011" spans="1:10" ht="16.5" thickBot="1" x14ac:dyDescent="0.3">
      <c r="A1011" s="321" t="s">
        <v>183</v>
      </c>
      <c r="B1011" s="321"/>
      <c r="C1011" s="322"/>
      <c r="D1011" s="323"/>
      <c r="E1011" s="323"/>
      <c r="F1011" s="323"/>
      <c r="G1011" s="323"/>
      <c r="H1011" s="323"/>
      <c r="I1011" s="323"/>
      <c r="J1011" s="324"/>
    </row>
    <row r="1012" spans="1:10" ht="15.75" thickBot="1" x14ac:dyDescent="0.3">
      <c r="A1012" s="325"/>
      <c r="B1012" s="325"/>
      <c r="C1012" s="325"/>
      <c r="D1012" s="325"/>
      <c r="E1012" s="325"/>
      <c r="F1012" s="325"/>
      <c r="G1012" s="325"/>
      <c r="H1012" s="325"/>
      <c r="I1012" s="325"/>
      <c r="J1012" s="325"/>
    </row>
    <row r="1013" spans="1:10" ht="15.75" thickBot="1" x14ac:dyDescent="0.3">
      <c r="A1013" s="326" t="s">
        <v>68</v>
      </c>
      <c r="B1013" s="326"/>
      <c r="C1013" s="327"/>
      <c r="D1013" s="185"/>
      <c r="F1013" s="328" t="s">
        <v>69</v>
      </c>
      <c r="G1013" s="328"/>
      <c r="H1013" s="329"/>
      <c r="I1013" s="185"/>
    </row>
    <row r="1014" spans="1:10" x14ac:dyDescent="0.25">
      <c r="A1014" s="325"/>
      <c r="B1014" s="325"/>
      <c r="C1014" s="325"/>
      <c r="D1014" s="325"/>
      <c r="E1014" s="325"/>
      <c r="F1014" s="325"/>
      <c r="G1014" s="325"/>
      <c r="H1014" s="325"/>
      <c r="I1014" s="325"/>
      <c r="J1014" s="325"/>
    </row>
    <row r="1015" spans="1:10" ht="16.5" thickBot="1" x14ac:dyDescent="0.3">
      <c r="A1015" s="295" t="s">
        <v>184</v>
      </c>
      <c r="B1015" s="295"/>
      <c r="C1015" s="295"/>
      <c r="D1015" s="295"/>
      <c r="E1015" s="295"/>
      <c r="F1015" s="295"/>
      <c r="G1015" s="295"/>
      <c r="H1015" s="295"/>
      <c r="I1015" s="295"/>
      <c r="J1015" s="295"/>
    </row>
    <row r="1016" spans="1:10" x14ac:dyDescent="0.25">
      <c r="A1016" s="296"/>
      <c r="B1016" s="297"/>
      <c r="C1016" s="297"/>
      <c r="D1016" s="297"/>
      <c r="E1016" s="297"/>
      <c r="F1016" s="297"/>
      <c r="G1016" s="297"/>
      <c r="H1016" s="297"/>
      <c r="I1016" s="297"/>
      <c r="J1016" s="298"/>
    </row>
    <row r="1017" spans="1:10" x14ac:dyDescent="0.25">
      <c r="A1017" s="299"/>
      <c r="B1017" s="300"/>
      <c r="C1017" s="300"/>
      <c r="D1017" s="300"/>
      <c r="E1017" s="300"/>
      <c r="F1017" s="300"/>
      <c r="G1017" s="300"/>
      <c r="H1017" s="300"/>
      <c r="I1017" s="300"/>
      <c r="J1017" s="301"/>
    </row>
    <row r="1018" spans="1:10" x14ac:dyDescent="0.25">
      <c r="A1018" s="299"/>
      <c r="B1018" s="300"/>
      <c r="C1018" s="300"/>
      <c r="D1018" s="300"/>
      <c r="E1018" s="300"/>
      <c r="F1018" s="300"/>
      <c r="G1018" s="300"/>
      <c r="H1018" s="300"/>
      <c r="I1018" s="300"/>
      <c r="J1018" s="301"/>
    </row>
    <row r="1019" spans="1:10" x14ac:dyDescent="0.25">
      <c r="A1019" s="299"/>
      <c r="B1019" s="300"/>
      <c r="C1019" s="300"/>
      <c r="D1019" s="300"/>
      <c r="E1019" s="300"/>
      <c r="F1019" s="300"/>
      <c r="G1019" s="300"/>
      <c r="H1019" s="300"/>
      <c r="I1019" s="300"/>
      <c r="J1019" s="301"/>
    </row>
    <row r="1020" spans="1:10" x14ac:dyDescent="0.25">
      <c r="A1020" s="299"/>
      <c r="B1020" s="300"/>
      <c r="C1020" s="300"/>
      <c r="D1020" s="300"/>
      <c r="E1020" s="300"/>
      <c r="F1020" s="300"/>
      <c r="G1020" s="300"/>
      <c r="H1020" s="300"/>
      <c r="I1020" s="300"/>
      <c r="J1020" s="301"/>
    </row>
    <row r="1021" spans="1:10" x14ac:dyDescent="0.25">
      <c r="A1021" s="299"/>
      <c r="B1021" s="300"/>
      <c r="C1021" s="300"/>
      <c r="D1021" s="300"/>
      <c r="E1021" s="300"/>
      <c r="F1021" s="300"/>
      <c r="G1021" s="300"/>
      <c r="H1021" s="300"/>
      <c r="I1021" s="300"/>
      <c r="J1021" s="301"/>
    </row>
    <row r="1022" spans="1:10" x14ac:dyDescent="0.25">
      <c r="A1022" s="299"/>
      <c r="B1022" s="300"/>
      <c r="C1022" s="300"/>
      <c r="D1022" s="300"/>
      <c r="E1022" s="300"/>
      <c r="F1022" s="300"/>
      <c r="G1022" s="300"/>
      <c r="H1022" s="300"/>
      <c r="I1022" s="300"/>
      <c r="J1022" s="301"/>
    </row>
    <row r="1023" spans="1:10" x14ac:dyDescent="0.25">
      <c r="A1023" s="299"/>
      <c r="B1023" s="300"/>
      <c r="C1023" s="300"/>
      <c r="D1023" s="300"/>
      <c r="E1023" s="300"/>
      <c r="F1023" s="300"/>
      <c r="G1023" s="300"/>
      <c r="H1023" s="300"/>
      <c r="I1023" s="300"/>
      <c r="J1023" s="301"/>
    </row>
    <row r="1024" spans="1:10" x14ac:dyDescent="0.25">
      <c r="A1024" s="299"/>
      <c r="B1024" s="300"/>
      <c r="C1024" s="300"/>
      <c r="D1024" s="300"/>
      <c r="E1024" s="300"/>
      <c r="F1024" s="300"/>
      <c r="G1024" s="300"/>
      <c r="H1024" s="300"/>
      <c r="I1024" s="300"/>
      <c r="J1024" s="301"/>
    </row>
    <row r="1025" spans="1:10" ht="15.75" thickBot="1" x14ac:dyDescent="0.3">
      <c r="A1025" s="302"/>
      <c r="B1025" s="303"/>
      <c r="C1025" s="303"/>
      <c r="D1025" s="303"/>
      <c r="E1025" s="303"/>
      <c r="F1025" s="303"/>
      <c r="G1025" s="303"/>
      <c r="H1025" s="303"/>
      <c r="I1025" s="303"/>
      <c r="J1025" s="304"/>
    </row>
    <row r="1026" spans="1:10" x14ac:dyDescent="0.25">
      <c r="A1026" s="305"/>
      <c r="B1026" s="305"/>
      <c r="C1026" s="305"/>
      <c r="D1026" s="305"/>
      <c r="E1026" s="305"/>
      <c r="F1026" s="305"/>
      <c r="G1026" s="305"/>
      <c r="H1026" s="305"/>
      <c r="I1026" s="305"/>
      <c r="J1026" s="305"/>
    </row>
    <row r="1027" spans="1:10" ht="16.5" thickBot="1" x14ac:dyDescent="0.3">
      <c r="A1027" s="295" t="s">
        <v>29</v>
      </c>
      <c r="B1027" s="295"/>
      <c r="C1027" s="295"/>
      <c r="D1027" s="295"/>
      <c r="E1027" s="295"/>
      <c r="F1027" s="295"/>
      <c r="G1027" s="295"/>
      <c r="H1027" s="295"/>
      <c r="I1027" s="295"/>
      <c r="J1027" s="295"/>
    </row>
    <row r="1028" spans="1:10" x14ac:dyDescent="0.25">
      <c r="A1028" s="296"/>
      <c r="B1028" s="297"/>
      <c r="C1028" s="297"/>
      <c r="D1028" s="297"/>
      <c r="E1028" s="297"/>
      <c r="F1028" s="297"/>
      <c r="G1028" s="297"/>
      <c r="H1028" s="297"/>
      <c r="I1028" s="297"/>
      <c r="J1028" s="298"/>
    </row>
    <row r="1029" spans="1:10" x14ac:dyDescent="0.25">
      <c r="A1029" s="299"/>
      <c r="B1029" s="300"/>
      <c r="C1029" s="300"/>
      <c r="D1029" s="300"/>
      <c r="E1029" s="300"/>
      <c r="F1029" s="300"/>
      <c r="G1029" s="300"/>
      <c r="H1029" s="300"/>
      <c r="I1029" s="300"/>
      <c r="J1029" s="301"/>
    </row>
    <row r="1030" spans="1:10" x14ac:dyDescent="0.25">
      <c r="A1030" s="299"/>
      <c r="B1030" s="300"/>
      <c r="C1030" s="300"/>
      <c r="D1030" s="300"/>
      <c r="E1030" s="300"/>
      <c r="F1030" s="300"/>
      <c r="G1030" s="300"/>
      <c r="H1030" s="300"/>
      <c r="I1030" s="300"/>
      <c r="J1030" s="301"/>
    </row>
    <row r="1031" spans="1:10" x14ac:dyDescent="0.25">
      <c r="A1031" s="299"/>
      <c r="B1031" s="300"/>
      <c r="C1031" s="300"/>
      <c r="D1031" s="300"/>
      <c r="E1031" s="300"/>
      <c r="F1031" s="300"/>
      <c r="G1031" s="300"/>
      <c r="H1031" s="300"/>
      <c r="I1031" s="300"/>
      <c r="J1031" s="301"/>
    </row>
    <row r="1032" spans="1:10" ht="15.75" thickBot="1" x14ac:dyDescent="0.3">
      <c r="A1032" s="302"/>
      <c r="B1032" s="303"/>
      <c r="C1032" s="303"/>
      <c r="D1032" s="303"/>
      <c r="E1032" s="303"/>
      <c r="F1032" s="303"/>
      <c r="G1032" s="303"/>
      <c r="H1032" s="303"/>
      <c r="I1032" s="303"/>
      <c r="J1032" s="304"/>
    </row>
    <row r="1033" spans="1:10" x14ac:dyDescent="0.25">
      <c r="A1033" s="305"/>
      <c r="B1033" s="305"/>
      <c r="C1033" s="305"/>
      <c r="D1033" s="305"/>
      <c r="E1033" s="305"/>
      <c r="F1033" s="305"/>
      <c r="G1033" s="305"/>
      <c r="H1033" s="305"/>
      <c r="I1033" s="305"/>
      <c r="J1033" s="305"/>
    </row>
    <row r="1034" spans="1:10" ht="16.5" thickBot="1" x14ac:dyDescent="0.3">
      <c r="A1034" s="295" t="s">
        <v>27</v>
      </c>
      <c r="B1034" s="295"/>
      <c r="C1034" s="295"/>
      <c r="D1034" s="295"/>
      <c r="E1034" s="295"/>
      <c r="F1034" s="295"/>
      <c r="G1034" s="295"/>
      <c r="H1034" s="295"/>
      <c r="I1034" s="295"/>
      <c r="J1034" s="295"/>
    </row>
    <row r="1035" spans="1:10" ht="15.75" thickBot="1" x14ac:dyDescent="0.3">
      <c r="A1035" s="306"/>
      <c r="B1035" s="307"/>
      <c r="C1035" s="307"/>
      <c r="D1035" s="307"/>
      <c r="E1035" s="307"/>
      <c r="F1035" s="307"/>
      <c r="G1035" s="307"/>
      <c r="H1035" s="307"/>
      <c r="I1035" s="307"/>
      <c r="J1035" s="308"/>
    </row>
    <row r="1036" spans="1:10" x14ac:dyDescent="0.25">
      <c r="A1036" s="305"/>
      <c r="B1036" s="305"/>
      <c r="C1036" s="305"/>
      <c r="D1036" s="305"/>
      <c r="E1036" s="305"/>
      <c r="F1036" s="305"/>
      <c r="G1036" s="305"/>
      <c r="H1036" s="305"/>
      <c r="I1036" s="305"/>
      <c r="J1036" s="305"/>
    </row>
    <row r="1037" spans="1:10" ht="43.5" customHeight="1" thickBot="1" x14ac:dyDescent="0.3">
      <c r="A1037" s="309" t="s">
        <v>185</v>
      </c>
      <c r="B1037" s="309"/>
      <c r="C1037" s="309"/>
      <c r="D1037" s="309"/>
      <c r="E1037" s="309"/>
      <c r="F1037" s="309"/>
      <c r="G1037" s="309"/>
      <c r="H1037" s="309"/>
      <c r="I1037" s="309"/>
      <c r="J1037" s="309"/>
    </row>
    <row r="1038" spans="1:10" x14ac:dyDescent="0.25">
      <c r="A1038" s="310"/>
      <c r="B1038" s="311"/>
      <c r="C1038" s="311"/>
      <c r="D1038" s="311"/>
      <c r="E1038" s="311"/>
      <c r="F1038" s="311"/>
      <c r="G1038" s="311"/>
      <c r="H1038" s="311"/>
      <c r="I1038" s="311"/>
      <c r="J1038" s="312"/>
    </row>
    <row r="1039" spans="1:10" x14ac:dyDescent="0.25">
      <c r="A1039" s="313"/>
      <c r="B1039" s="314"/>
      <c r="C1039" s="314"/>
      <c r="D1039" s="314"/>
      <c r="E1039" s="314"/>
      <c r="F1039" s="314"/>
      <c r="G1039" s="314"/>
      <c r="H1039" s="314"/>
      <c r="I1039" s="314"/>
      <c r="J1039" s="315"/>
    </row>
    <row r="1040" spans="1:10" x14ac:dyDescent="0.25">
      <c r="A1040" s="313"/>
      <c r="B1040" s="314"/>
      <c r="C1040" s="314"/>
      <c r="D1040" s="314"/>
      <c r="E1040" s="314"/>
      <c r="F1040" s="314"/>
      <c r="G1040" s="314"/>
      <c r="H1040" s="314"/>
      <c r="I1040" s="314"/>
      <c r="J1040" s="315"/>
    </row>
    <row r="1041" spans="1:10" x14ac:dyDescent="0.25">
      <c r="A1041" s="313"/>
      <c r="B1041" s="314"/>
      <c r="C1041" s="314"/>
      <c r="D1041" s="314"/>
      <c r="E1041" s="314"/>
      <c r="F1041" s="314"/>
      <c r="G1041" s="314"/>
      <c r="H1041" s="314"/>
      <c r="I1041" s="314"/>
      <c r="J1041" s="315"/>
    </row>
    <row r="1042" spans="1:10" x14ac:dyDescent="0.25">
      <c r="A1042" s="313"/>
      <c r="B1042" s="314"/>
      <c r="C1042" s="314"/>
      <c r="D1042" s="314"/>
      <c r="E1042" s="314"/>
      <c r="F1042" s="314"/>
      <c r="G1042" s="314"/>
      <c r="H1042" s="314"/>
      <c r="I1042" s="314"/>
      <c r="J1042" s="315"/>
    </row>
    <row r="1043" spans="1:10" x14ac:dyDescent="0.25">
      <c r="A1043" s="313"/>
      <c r="B1043" s="314"/>
      <c r="C1043" s="314"/>
      <c r="D1043" s="314"/>
      <c r="E1043" s="314"/>
      <c r="F1043" s="314"/>
      <c r="G1043" s="314"/>
      <c r="H1043" s="314"/>
      <c r="I1043" s="314"/>
      <c r="J1043" s="315"/>
    </row>
    <row r="1044" spans="1:10" x14ac:dyDescent="0.25">
      <c r="A1044" s="313"/>
      <c r="B1044" s="314"/>
      <c r="C1044" s="314"/>
      <c r="D1044" s="314"/>
      <c r="E1044" s="314"/>
      <c r="F1044" s="314"/>
      <c r="G1044" s="314"/>
      <c r="H1044" s="314"/>
      <c r="I1044" s="314"/>
      <c r="J1044" s="315"/>
    </row>
    <row r="1045" spans="1:10" x14ac:dyDescent="0.25">
      <c r="A1045" s="313"/>
      <c r="B1045" s="314"/>
      <c r="C1045" s="314"/>
      <c r="D1045" s="314"/>
      <c r="E1045" s="314"/>
      <c r="F1045" s="314"/>
      <c r="G1045" s="314"/>
      <c r="H1045" s="314"/>
      <c r="I1045" s="314"/>
      <c r="J1045" s="315"/>
    </row>
    <row r="1046" spans="1:10" x14ac:dyDescent="0.25">
      <c r="A1046" s="313"/>
      <c r="B1046" s="314"/>
      <c r="C1046" s="314"/>
      <c r="D1046" s="314"/>
      <c r="E1046" s="314"/>
      <c r="F1046" s="314"/>
      <c r="G1046" s="314"/>
      <c r="H1046" s="314"/>
      <c r="I1046" s="314"/>
      <c r="J1046" s="315"/>
    </row>
    <row r="1047" spans="1:10" x14ac:dyDescent="0.25">
      <c r="A1047" s="313"/>
      <c r="B1047" s="314"/>
      <c r="C1047" s="314"/>
      <c r="D1047" s="314"/>
      <c r="E1047" s="314"/>
      <c r="F1047" s="314"/>
      <c r="G1047" s="314"/>
      <c r="H1047" s="314"/>
      <c r="I1047" s="314"/>
      <c r="J1047" s="315"/>
    </row>
    <row r="1048" spans="1:10" x14ac:dyDescent="0.25">
      <c r="A1048" s="313"/>
      <c r="B1048" s="314"/>
      <c r="C1048" s="314"/>
      <c r="D1048" s="314"/>
      <c r="E1048" s="314"/>
      <c r="F1048" s="314"/>
      <c r="G1048" s="314"/>
      <c r="H1048" s="314"/>
      <c r="I1048" s="314"/>
      <c r="J1048" s="315"/>
    </row>
    <row r="1049" spans="1:10" ht="15.75" thickBot="1" x14ac:dyDescent="0.3">
      <c r="A1049" s="316"/>
      <c r="B1049" s="309"/>
      <c r="C1049" s="309"/>
      <c r="D1049" s="309"/>
      <c r="E1049" s="309"/>
      <c r="F1049" s="309"/>
      <c r="G1049" s="309"/>
      <c r="H1049" s="309"/>
      <c r="I1049" s="309"/>
      <c r="J1049" s="317"/>
    </row>
    <row r="1050" spans="1:10" ht="15.75" thickBot="1" x14ac:dyDescent="0.3">
      <c r="A1050" s="318"/>
      <c r="B1050" s="319"/>
      <c r="C1050" s="319"/>
      <c r="D1050" s="319"/>
      <c r="E1050" s="319"/>
      <c r="F1050" s="319"/>
      <c r="G1050" s="319"/>
      <c r="H1050" s="319"/>
      <c r="I1050" s="319"/>
      <c r="J1050" s="320"/>
    </row>
    <row r="1051" spans="1:10" ht="18.75" x14ac:dyDescent="0.3">
      <c r="A1051" s="330" t="s">
        <v>212</v>
      </c>
      <c r="B1051" s="330"/>
      <c r="C1051" s="330"/>
      <c r="D1051" s="330"/>
      <c r="E1051" s="330"/>
      <c r="F1051" s="330"/>
      <c r="G1051" s="330"/>
      <c r="H1051" s="330"/>
      <c r="I1051" s="330"/>
      <c r="J1051" s="330"/>
    </row>
    <row r="1052" spans="1:10" ht="15.75" thickBot="1" x14ac:dyDescent="0.3">
      <c r="A1052" s="331"/>
      <c r="B1052" s="331"/>
      <c r="C1052" s="331"/>
      <c r="D1052" s="331"/>
      <c r="E1052" s="331"/>
      <c r="F1052" s="331"/>
      <c r="G1052" s="331"/>
      <c r="H1052" s="331"/>
      <c r="I1052" s="331"/>
      <c r="J1052" s="331"/>
    </row>
    <row r="1053" spans="1:10" ht="16.5" thickBot="1" x14ac:dyDescent="0.3">
      <c r="A1053" s="321" t="s">
        <v>183</v>
      </c>
      <c r="B1053" s="321"/>
      <c r="C1053" s="322"/>
      <c r="D1053" s="323"/>
      <c r="E1053" s="323"/>
      <c r="F1053" s="323"/>
      <c r="G1053" s="323"/>
      <c r="H1053" s="323"/>
      <c r="I1053" s="323"/>
      <c r="J1053" s="324"/>
    </row>
    <row r="1054" spans="1:10" ht="15.75" thickBot="1" x14ac:dyDescent="0.3">
      <c r="A1054" s="325"/>
      <c r="B1054" s="325"/>
      <c r="C1054" s="325"/>
      <c r="D1054" s="325"/>
      <c r="E1054" s="325"/>
      <c r="F1054" s="325"/>
      <c r="G1054" s="325"/>
      <c r="H1054" s="325"/>
      <c r="I1054" s="325"/>
      <c r="J1054" s="325"/>
    </row>
    <row r="1055" spans="1:10" ht="15.75" thickBot="1" x14ac:dyDescent="0.3">
      <c r="A1055" s="326" t="s">
        <v>68</v>
      </c>
      <c r="B1055" s="326"/>
      <c r="C1055" s="327"/>
      <c r="D1055" s="185"/>
      <c r="F1055" s="328" t="s">
        <v>69</v>
      </c>
      <c r="G1055" s="328"/>
      <c r="H1055" s="329"/>
      <c r="I1055" s="185"/>
    </row>
    <row r="1056" spans="1:10" x14ac:dyDescent="0.25">
      <c r="A1056" s="325"/>
      <c r="B1056" s="325"/>
      <c r="C1056" s="325"/>
      <c r="D1056" s="325"/>
      <c r="E1056" s="325"/>
      <c r="F1056" s="325"/>
      <c r="G1056" s="325"/>
      <c r="H1056" s="325"/>
      <c r="I1056" s="325"/>
      <c r="J1056" s="325"/>
    </row>
    <row r="1057" spans="1:10" ht="16.5" thickBot="1" x14ac:dyDescent="0.3">
      <c r="A1057" s="295" t="s">
        <v>184</v>
      </c>
      <c r="B1057" s="295"/>
      <c r="C1057" s="295"/>
      <c r="D1057" s="295"/>
      <c r="E1057" s="295"/>
      <c r="F1057" s="295"/>
      <c r="G1057" s="295"/>
      <c r="H1057" s="295"/>
      <c r="I1057" s="295"/>
      <c r="J1057" s="295"/>
    </row>
    <row r="1058" spans="1:10" x14ac:dyDescent="0.25">
      <c r="A1058" s="296"/>
      <c r="B1058" s="297"/>
      <c r="C1058" s="297"/>
      <c r="D1058" s="297"/>
      <c r="E1058" s="297"/>
      <c r="F1058" s="297"/>
      <c r="G1058" s="297"/>
      <c r="H1058" s="297"/>
      <c r="I1058" s="297"/>
      <c r="J1058" s="298"/>
    </row>
    <row r="1059" spans="1:10" x14ac:dyDescent="0.25">
      <c r="A1059" s="299"/>
      <c r="B1059" s="300"/>
      <c r="C1059" s="300"/>
      <c r="D1059" s="300"/>
      <c r="E1059" s="300"/>
      <c r="F1059" s="300"/>
      <c r="G1059" s="300"/>
      <c r="H1059" s="300"/>
      <c r="I1059" s="300"/>
      <c r="J1059" s="301"/>
    </row>
    <row r="1060" spans="1:10" x14ac:dyDescent="0.25">
      <c r="A1060" s="299"/>
      <c r="B1060" s="300"/>
      <c r="C1060" s="300"/>
      <c r="D1060" s="300"/>
      <c r="E1060" s="300"/>
      <c r="F1060" s="300"/>
      <c r="G1060" s="300"/>
      <c r="H1060" s="300"/>
      <c r="I1060" s="300"/>
      <c r="J1060" s="301"/>
    </row>
    <row r="1061" spans="1:10" x14ac:dyDescent="0.25">
      <c r="A1061" s="299"/>
      <c r="B1061" s="300"/>
      <c r="C1061" s="300"/>
      <c r="D1061" s="300"/>
      <c r="E1061" s="300"/>
      <c r="F1061" s="300"/>
      <c r="G1061" s="300"/>
      <c r="H1061" s="300"/>
      <c r="I1061" s="300"/>
      <c r="J1061" s="301"/>
    </row>
    <row r="1062" spans="1:10" x14ac:dyDescent="0.25">
      <c r="A1062" s="299"/>
      <c r="B1062" s="300"/>
      <c r="C1062" s="300"/>
      <c r="D1062" s="300"/>
      <c r="E1062" s="300"/>
      <c r="F1062" s="300"/>
      <c r="G1062" s="300"/>
      <c r="H1062" s="300"/>
      <c r="I1062" s="300"/>
      <c r="J1062" s="301"/>
    </row>
    <row r="1063" spans="1:10" x14ac:dyDescent="0.25">
      <c r="A1063" s="299"/>
      <c r="B1063" s="300"/>
      <c r="C1063" s="300"/>
      <c r="D1063" s="300"/>
      <c r="E1063" s="300"/>
      <c r="F1063" s="300"/>
      <c r="G1063" s="300"/>
      <c r="H1063" s="300"/>
      <c r="I1063" s="300"/>
      <c r="J1063" s="301"/>
    </row>
    <row r="1064" spans="1:10" x14ac:dyDescent="0.25">
      <c r="A1064" s="299"/>
      <c r="B1064" s="300"/>
      <c r="C1064" s="300"/>
      <c r="D1064" s="300"/>
      <c r="E1064" s="300"/>
      <c r="F1064" s="300"/>
      <c r="G1064" s="300"/>
      <c r="H1064" s="300"/>
      <c r="I1064" s="300"/>
      <c r="J1064" s="301"/>
    </row>
    <row r="1065" spans="1:10" x14ac:dyDescent="0.25">
      <c r="A1065" s="299"/>
      <c r="B1065" s="300"/>
      <c r="C1065" s="300"/>
      <c r="D1065" s="300"/>
      <c r="E1065" s="300"/>
      <c r="F1065" s="300"/>
      <c r="G1065" s="300"/>
      <c r="H1065" s="300"/>
      <c r="I1065" s="300"/>
      <c r="J1065" s="301"/>
    </row>
    <row r="1066" spans="1:10" x14ac:dyDescent="0.25">
      <c r="A1066" s="299"/>
      <c r="B1066" s="300"/>
      <c r="C1066" s="300"/>
      <c r="D1066" s="300"/>
      <c r="E1066" s="300"/>
      <c r="F1066" s="300"/>
      <c r="G1066" s="300"/>
      <c r="H1066" s="300"/>
      <c r="I1066" s="300"/>
      <c r="J1066" s="301"/>
    </row>
    <row r="1067" spans="1:10" ht="15.75" thickBot="1" x14ac:dyDescent="0.3">
      <c r="A1067" s="302"/>
      <c r="B1067" s="303"/>
      <c r="C1067" s="303"/>
      <c r="D1067" s="303"/>
      <c r="E1067" s="303"/>
      <c r="F1067" s="303"/>
      <c r="G1067" s="303"/>
      <c r="H1067" s="303"/>
      <c r="I1067" s="303"/>
      <c r="J1067" s="304"/>
    </row>
    <row r="1068" spans="1:10" x14ac:dyDescent="0.25">
      <c r="A1068" s="305"/>
      <c r="B1068" s="305"/>
      <c r="C1068" s="305"/>
      <c r="D1068" s="305"/>
      <c r="E1068" s="305"/>
      <c r="F1068" s="305"/>
      <c r="G1068" s="305"/>
      <c r="H1068" s="305"/>
      <c r="I1068" s="305"/>
      <c r="J1068" s="305"/>
    </row>
    <row r="1069" spans="1:10" ht="16.5" thickBot="1" x14ac:dyDescent="0.3">
      <c r="A1069" s="295" t="s">
        <v>29</v>
      </c>
      <c r="B1069" s="295"/>
      <c r="C1069" s="295"/>
      <c r="D1069" s="295"/>
      <c r="E1069" s="295"/>
      <c r="F1069" s="295"/>
      <c r="G1069" s="295"/>
      <c r="H1069" s="295"/>
      <c r="I1069" s="295"/>
      <c r="J1069" s="295"/>
    </row>
    <row r="1070" spans="1:10" x14ac:dyDescent="0.25">
      <c r="A1070" s="296"/>
      <c r="B1070" s="297"/>
      <c r="C1070" s="297"/>
      <c r="D1070" s="297"/>
      <c r="E1070" s="297"/>
      <c r="F1070" s="297"/>
      <c r="G1070" s="297"/>
      <c r="H1070" s="297"/>
      <c r="I1070" s="297"/>
      <c r="J1070" s="298"/>
    </row>
    <row r="1071" spans="1:10" x14ac:dyDescent="0.25">
      <c r="A1071" s="299"/>
      <c r="B1071" s="300"/>
      <c r="C1071" s="300"/>
      <c r="D1071" s="300"/>
      <c r="E1071" s="300"/>
      <c r="F1071" s="300"/>
      <c r="G1071" s="300"/>
      <c r="H1071" s="300"/>
      <c r="I1071" s="300"/>
      <c r="J1071" s="301"/>
    </row>
    <row r="1072" spans="1:10" x14ac:dyDescent="0.25">
      <c r="A1072" s="299"/>
      <c r="B1072" s="300"/>
      <c r="C1072" s="300"/>
      <c r="D1072" s="300"/>
      <c r="E1072" s="300"/>
      <c r="F1072" s="300"/>
      <c r="G1072" s="300"/>
      <c r="H1072" s="300"/>
      <c r="I1072" s="300"/>
      <c r="J1072" s="301"/>
    </row>
    <row r="1073" spans="1:10" x14ac:dyDescent="0.25">
      <c r="A1073" s="299"/>
      <c r="B1073" s="300"/>
      <c r="C1073" s="300"/>
      <c r="D1073" s="300"/>
      <c r="E1073" s="300"/>
      <c r="F1073" s="300"/>
      <c r="G1073" s="300"/>
      <c r="H1073" s="300"/>
      <c r="I1073" s="300"/>
      <c r="J1073" s="301"/>
    </row>
    <row r="1074" spans="1:10" ht="15.75" thickBot="1" x14ac:dyDescent="0.3">
      <c r="A1074" s="302"/>
      <c r="B1074" s="303"/>
      <c r="C1074" s="303"/>
      <c r="D1074" s="303"/>
      <c r="E1074" s="303"/>
      <c r="F1074" s="303"/>
      <c r="G1074" s="303"/>
      <c r="H1074" s="303"/>
      <c r="I1074" s="303"/>
      <c r="J1074" s="304"/>
    </row>
    <row r="1075" spans="1:10" x14ac:dyDescent="0.25">
      <c r="A1075" s="305"/>
      <c r="B1075" s="305"/>
      <c r="C1075" s="305"/>
      <c r="D1075" s="305"/>
      <c r="E1075" s="305"/>
      <c r="F1075" s="305"/>
      <c r="G1075" s="305"/>
      <c r="H1075" s="305"/>
      <c r="I1075" s="305"/>
      <c r="J1075" s="305"/>
    </row>
    <row r="1076" spans="1:10" ht="16.5" thickBot="1" x14ac:dyDescent="0.3">
      <c r="A1076" s="295" t="s">
        <v>27</v>
      </c>
      <c r="B1076" s="295"/>
      <c r="C1076" s="295"/>
      <c r="D1076" s="295"/>
      <c r="E1076" s="295"/>
      <c r="F1076" s="295"/>
      <c r="G1076" s="295"/>
      <c r="H1076" s="295"/>
      <c r="I1076" s="295"/>
      <c r="J1076" s="295"/>
    </row>
    <row r="1077" spans="1:10" ht="15.75" thickBot="1" x14ac:dyDescent="0.3">
      <c r="A1077" s="306"/>
      <c r="B1077" s="307"/>
      <c r="C1077" s="307"/>
      <c r="D1077" s="307"/>
      <c r="E1077" s="307"/>
      <c r="F1077" s="307"/>
      <c r="G1077" s="307"/>
      <c r="H1077" s="307"/>
      <c r="I1077" s="307"/>
      <c r="J1077" s="308"/>
    </row>
    <row r="1078" spans="1:10" x14ac:dyDescent="0.25">
      <c r="A1078" s="305"/>
      <c r="B1078" s="305"/>
      <c r="C1078" s="305"/>
      <c r="D1078" s="305"/>
      <c r="E1078" s="305"/>
      <c r="F1078" s="305"/>
      <c r="G1078" s="305"/>
      <c r="H1078" s="305"/>
      <c r="I1078" s="305"/>
      <c r="J1078" s="305"/>
    </row>
    <row r="1079" spans="1:10" ht="45" customHeight="1" thickBot="1" x14ac:dyDescent="0.3">
      <c r="A1079" s="309" t="s">
        <v>185</v>
      </c>
      <c r="B1079" s="309"/>
      <c r="C1079" s="309"/>
      <c r="D1079" s="309"/>
      <c r="E1079" s="309"/>
      <c r="F1079" s="309"/>
      <c r="G1079" s="309"/>
      <c r="H1079" s="309"/>
      <c r="I1079" s="309"/>
      <c r="J1079" s="309"/>
    </row>
    <row r="1080" spans="1:10" x14ac:dyDescent="0.25">
      <c r="A1080" s="310"/>
      <c r="B1080" s="311"/>
      <c r="C1080" s="311"/>
      <c r="D1080" s="311"/>
      <c r="E1080" s="311"/>
      <c r="F1080" s="311"/>
      <c r="G1080" s="311"/>
      <c r="H1080" s="311"/>
      <c r="I1080" s="311"/>
      <c r="J1080" s="312"/>
    </row>
    <row r="1081" spans="1:10" x14ac:dyDescent="0.25">
      <c r="A1081" s="313"/>
      <c r="B1081" s="314"/>
      <c r="C1081" s="314"/>
      <c r="D1081" s="314"/>
      <c r="E1081" s="314"/>
      <c r="F1081" s="314"/>
      <c r="G1081" s="314"/>
      <c r="H1081" s="314"/>
      <c r="I1081" s="314"/>
      <c r="J1081" s="315"/>
    </row>
    <row r="1082" spans="1:10" x14ac:dyDescent="0.25">
      <c r="A1082" s="313"/>
      <c r="B1082" s="314"/>
      <c r="C1082" s="314"/>
      <c r="D1082" s="314"/>
      <c r="E1082" s="314"/>
      <c r="F1082" s="314"/>
      <c r="G1082" s="314"/>
      <c r="H1082" s="314"/>
      <c r="I1082" s="314"/>
      <c r="J1082" s="315"/>
    </row>
    <row r="1083" spans="1:10" x14ac:dyDescent="0.25">
      <c r="A1083" s="313"/>
      <c r="B1083" s="314"/>
      <c r="C1083" s="314"/>
      <c r="D1083" s="314"/>
      <c r="E1083" s="314"/>
      <c r="F1083" s="314"/>
      <c r="G1083" s="314"/>
      <c r="H1083" s="314"/>
      <c r="I1083" s="314"/>
      <c r="J1083" s="315"/>
    </row>
    <row r="1084" spans="1:10" x14ac:dyDescent="0.25">
      <c r="A1084" s="313"/>
      <c r="B1084" s="314"/>
      <c r="C1084" s="314"/>
      <c r="D1084" s="314"/>
      <c r="E1084" s="314"/>
      <c r="F1084" s="314"/>
      <c r="G1084" s="314"/>
      <c r="H1084" s="314"/>
      <c r="I1084" s="314"/>
      <c r="J1084" s="315"/>
    </row>
    <row r="1085" spans="1:10" x14ac:dyDescent="0.25">
      <c r="A1085" s="313"/>
      <c r="B1085" s="314"/>
      <c r="C1085" s="314"/>
      <c r="D1085" s="314"/>
      <c r="E1085" s="314"/>
      <c r="F1085" s="314"/>
      <c r="G1085" s="314"/>
      <c r="H1085" s="314"/>
      <c r="I1085" s="314"/>
      <c r="J1085" s="315"/>
    </row>
    <row r="1086" spans="1:10" x14ac:dyDescent="0.25">
      <c r="A1086" s="313"/>
      <c r="B1086" s="314"/>
      <c r="C1086" s="314"/>
      <c r="D1086" s="314"/>
      <c r="E1086" s="314"/>
      <c r="F1086" s="314"/>
      <c r="G1086" s="314"/>
      <c r="H1086" s="314"/>
      <c r="I1086" s="314"/>
      <c r="J1086" s="315"/>
    </row>
    <row r="1087" spans="1:10" x14ac:dyDescent="0.25">
      <c r="A1087" s="313"/>
      <c r="B1087" s="314"/>
      <c r="C1087" s="314"/>
      <c r="D1087" s="314"/>
      <c r="E1087" s="314"/>
      <c r="F1087" s="314"/>
      <c r="G1087" s="314"/>
      <c r="H1087" s="314"/>
      <c r="I1087" s="314"/>
      <c r="J1087" s="315"/>
    </row>
    <row r="1088" spans="1:10" x14ac:dyDescent="0.25">
      <c r="A1088" s="313"/>
      <c r="B1088" s="314"/>
      <c r="C1088" s="314"/>
      <c r="D1088" s="314"/>
      <c r="E1088" s="314"/>
      <c r="F1088" s="314"/>
      <c r="G1088" s="314"/>
      <c r="H1088" s="314"/>
      <c r="I1088" s="314"/>
      <c r="J1088" s="315"/>
    </row>
    <row r="1089" spans="1:10" x14ac:dyDescent="0.25">
      <c r="A1089" s="313"/>
      <c r="B1089" s="314"/>
      <c r="C1089" s="314"/>
      <c r="D1089" s="314"/>
      <c r="E1089" s="314"/>
      <c r="F1089" s="314"/>
      <c r="G1089" s="314"/>
      <c r="H1089" s="314"/>
      <c r="I1089" s="314"/>
      <c r="J1089" s="315"/>
    </row>
    <row r="1090" spans="1:10" x14ac:dyDescent="0.25">
      <c r="A1090" s="313"/>
      <c r="B1090" s="314"/>
      <c r="C1090" s="314"/>
      <c r="D1090" s="314"/>
      <c r="E1090" s="314"/>
      <c r="F1090" s="314"/>
      <c r="G1090" s="314"/>
      <c r="H1090" s="314"/>
      <c r="I1090" s="314"/>
      <c r="J1090" s="315"/>
    </row>
    <row r="1091" spans="1:10" ht="15.75" thickBot="1" x14ac:dyDescent="0.3">
      <c r="A1091" s="316"/>
      <c r="B1091" s="309"/>
      <c r="C1091" s="309"/>
      <c r="D1091" s="309"/>
      <c r="E1091" s="309"/>
      <c r="F1091" s="309"/>
      <c r="G1091" s="309"/>
      <c r="H1091" s="309"/>
      <c r="I1091" s="309"/>
      <c r="J1091" s="317"/>
    </row>
    <row r="1092" spans="1:10" ht="15.75" thickBot="1" x14ac:dyDescent="0.3">
      <c r="A1092" s="318"/>
      <c r="B1092" s="319"/>
      <c r="C1092" s="319"/>
      <c r="D1092" s="319"/>
      <c r="E1092" s="319"/>
      <c r="F1092" s="319"/>
      <c r="G1092" s="319"/>
      <c r="H1092" s="319"/>
      <c r="I1092" s="319"/>
      <c r="J1092" s="320"/>
    </row>
    <row r="1093" spans="1:10" ht="18.75" x14ac:dyDescent="0.3">
      <c r="A1093" s="330" t="s">
        <v>213</v>
      </c>
      <c r="B1093" s="330"/>
      <c r="C1093" s="330"/>
      <c r="D1093" s="330"/>
      <c r="E1093" s="330"/>
      <c r="F1093" s="330"/>
      <c r="G1093" s="330"/>
      <c r="H1093" s="330"/>
      <c r="I1093" s="330"/>
      <c r="J1093" s="330"/>
    </row>
    <row r="1094" spans="1:10" ht="15.75" thickBot="1" x14ac:dyDescent="0.3">
      <c r="A1094" s="331"/>
      <c r="B1094" s="331"/>
      <c r="C1094" s="331"/>
      <c r="D1094" s="331"/>
      <c r="E1094" s="331"/>
      <c r="F1094" s="331"/>
      <c r="G1094" s="331"/>
      <c r="H1094" s="331"/>
      <c r="I1094" s="331"/>
      <c r="J1094" s="331"/>
    </row>
    <row r="1095" spans="1:10" ht="16.5" thickBot="1" x14ac:dyDescent="0.3">
      <c r="A1095" s="321" t="s">
        <v>183</v>
      </c>
      <c r="B1095" s="321"/>
      <c r="C1095" s="322"/>
      <c r="D1095" s="323"/>
      <c r="E1095" s="323"/>
      <c r="F1095" s="323"/>
      <c r="G1095" s="323"/>
      <c r="H1095" s="323"/>
      <c r="I1095" s="323"/>
      <c r="J1095" s="324"/>
    </row>
    <row r="1096" spans="1:10" ht="15.75" thickBot="1" x14ac:dyDescent="0.3">
      <c r="A1096" s="325"/>
      <c r="B1096" s="325"/>
      <c r="C1096" s="325"/>
      <c r="D1096" s="325"/>
      <c r="E1096" s="325"/>
      <c r="F1096" s="325"/>
      <c r="G1096" s="325"/>
      <c r="H1096" s="325"/>
      <c r="I1096" s="325"/>
      <c r="J1096" s="325"/>
    </row>
    <row r="1097" spans="1:10" ht="15.75" thickBot="1" x14ac:dyDescent="0.3">
      <c r="A1097" s="326" t="s">
        <v>68</v>
      </c>
      <c r="B1097" s="326"/>
      <c r="C1097" s="327"/>
      <c r="D1097" s="185"/>
      <c r="F1097" s="328" t="s">
        <v>69</v>
      </c>
      <c r="G1097" s="328"/>
      <c r="H1097" s="329"/>
      <c r="I1097" s="185"/>
    </row>
    <row r="1098" spans="1:10" x14ac:dyDescent="0.25">
      <c r="A1098" s="325"/>
      <c r="B1098" s="325"/>
      <c r="C1098" s="325"/>
      <c r="D1098" s="325"/>
      <c r="E1098" s="325"/>
      <c r="F1098" s="325"/>
      <c r="G1098" s="325"/>
      <c r="H1098" s="325"/>
      <c r="I1098" s="325"/>
      <c r="J1098" s="325"/>
    </row>
    <row r="1099" spans="1:10" ht="16.5" thickBot="1" x14ac:dyDescent="0.3">
      <c r="A1099" s="295" t="s">
        <v>184</v>
      </c>
      <c r="B1099" s="295"/>
      <c r="C1099" s="295"/>
      <c r="D1099" s="295"/>
      <c r="E1099" s="295"/>
      <c r="F1099" s="295"/>
      <c r="G1099" s="295"/>
      <c r="H1099" s="295"/>
      <c r="I1099" s="295"/>
      <c r="J1099" s="295"/>
    </row>
    <row r="1100" spans="1:10" x14ac:dyDescent="0.25">
      <c r="A1100" s="296"/>
      <c r="B1100" s="297"/>
      <c r="C1100" s="297"/>
      <c r="D1100" s="297"/>
      <c r="E1100" s="297"/>
      <c r="F1100" s="297"/>
      <c r="G1100" s="297"/>
      <c r="H1100" s="297"/>
      <c r="I1100" s="297"/>
      <c r="J1100" s="298"/>
    </row>
    <row r="1101" spans="1:10" x14ac:dyDescent="0.25">
      <c r="A1101" s="299"/>
      <c r="B1101" s="300"/>
      <c r="C1101" s="300"/>
      <c r="D1101" s="300"/>
      <c r="E1101" s="300"/>
      <c r="F1101" s="300"/>
      <c r="G1101" s="300"/>
      <c r="H1101" s="300"/>
      <c r="I1101" s="300"/>
      <c r="J1101" s="301"/>
    </row>
    <row r="1102" spans="1:10" x14ac:dyDescent="0.25">
      <c r="A1102" s="299"/>
      <c r="B1102" s="300"/>
      <c r="C1102" s="300"/>
      <c r="D1102" s="300"/>
      <c r="E1102" s="300"/>
      <c r="F1102" s="300"/>
      <c r="G1102" s="300"/>
      <c r="H1102" s="300"/>
      <c r="I1102" s="300"/>
      <c r="J1102" s="301"/>
    </row>
    <row r="1103" spans="1:10" x14ac:dyDescent="0.25">
      <c r="A1103" s="299"/>
      <c r="B1103" s="300"/>
      <c r="C1103" s="300"/>
      <c r="D1103" s="300"/>
      <c r="E1103" s="300"/>
      <c r="F1103" s="300"/>
      <c r="G1103" s="300"/>
      <c r="H1103" s="300"/>
      <c r="I1103" s="300"/>
      <c r="J1103" s="301"/>
    </row>
    <row r="1104" spans="1:10" x14ac:dyDescent="0.25">
      <c r="A1104" s="299"/>
      <c r="B1104" s="300"/>
      <c r="C1104" s="300"/>
      <c r="D1104" s="300"/>
      <c r="E1104" s="300"/>
      <c r="F1104" s="300"/>
      <c r="G1104" s="300"/>
      <c r="H1104" s="300"/>
      <c r="I1104" s="300"/>
      <c r="J1104" s="301"/>
    </row>
    <row r="1105" spans="1:10" x14ac:dyDescent="0.25">
      <c r="A1105" s="299"/>
      <c r="B1105" s="300"/>
      <c r="C1105" s="300"/>
      <c r="D1105" s="300"/>
      <c r="E1105" s="300"/>
      <c r="F1105" s="300"/>
      <c r="G1105" s="300"/>
      <c r="H1105" s="300"/>
      <c r="I1105" s="300"/>
      <c r="J1105" s="301"/>
    </row>
    <row r="1106" spans="1:10" x14ac:dyDescent="0.25">
      <c r="A1106" s="299"/>
      <c r="B1106" s="300"/>
      <c r="C1106" s="300"/>
      <c r="D1106" s="300"/>
      <c r="E1106" s="300"/>
      <c r="F1106" s="300"/>
      <c r="G1106" s="300"/>
      <c r="H1106" s="300"/>
      <c r="I1106" s="300"/>
      <c r="J1106" s="301"/>
    </row>
    <row r="1107" spans="1:10" x14ac:dyDescent="0.25">
      <c r="A1107" s="299"/>
      <c r="B1107" s="300"/>
      <c r="C1107" s="300"/>
      <c r="D1107" s="300"/>
      <c r="E1107" s="300"/>
      <c r="F1107" s="300"/>
      <c r="G1107" s="300"/>
      <c r="H1107" s="300"/>
      <c r="I1107" s="300"/>
      <c r="J1107" s="301"/>
    </row>
    <row r="1108" spans="1:10" x14ac:dyDescent="0.25">
      <c r="A1108" s="299"/>
      <c r="B1108" s="300"/>
      <c r="C1108" s="300"/>
      <c r="D1108" s="300"/>
      <c r="E1108" s="300"/>
      <c r="F1108" s="300"/>
      <c r="G1108" s="300"/>
      <c r="H1108" s="300"/>
      <c r="I1108" s="300"/>
      <c r="J1108" s="301"/>
    </row>
    <row r="1109" spans="1:10" ht="15.75" thickBot="1" x14ac:dyDescent="0.3">
      <c r="A1109" s="302"/>
      <c r="B1109" s="303"/>
      <c r="C1109" s="303"/>
      <c r="D1109" s="303"/>
      <c r="E1109" s="303"/>
      <c r="F1109" s="303"/>
      <c r="G1109" s="303"/>
      <c r="H1109" s="303"/>
      <c r="I1109" s="303"/>
      <c r="J1109" s="304"/>
    </row>
    <row r="1110" spans="1:10" x14ac:dyDescent="0.25">
      <c r="A1110" s="305"/>
      <c r="B1110" s="305"/>
      <c r="C1110" s="305"/>
      <c r="D1110" s="305"/>
      <c r="E1110" s="305"/>
      <c r="F1110" s="305"/>
      <c r="G1110" s="305"/>
      <c r="H1110" s="305"/>
      <c r="I1110" s="305"/>
      <c r="J1110" s="305"/>
    </row>
    <row r="1111" spans="1:10" ht="16.5" thickBot="1" x14ac:dyDescent="0.3">
      <c r="A1111" s="295" t="s">
        <v>29</v>
      </c>
      <c r="B1111" s="295"/>
      <c r="C1111" s="295"/>
      <c r="D1111" s="295"/>
      <c r="E1111" s="295"/>
      <c r="F1111" s="295"/>
      <c r="G1111" s="295"/>
      <c r="H1111" s="295"/>
      <c r="I1111" s="295"/>
      <c r="J1111" s="295"/>
    </row>
    <row r="1112" spans="1:10" x14ac:dyDescent="0.25">
      <c r="A1112" s="296"/>
      <c r="B1112" s="297"/>
      <c r="C1112" s="297"/>
      <c r="D1112" s="297"/>
      <c r="E1112" s="297"/>
      <c r="F1112" s="297"/>
      <c r="G1112" s="297"/>
      <c r="H1112" s="297"/>
      <c r="I1112" s="297"/>
      <c r="J1112" s="298"/>
    </row>
    <row r="1113" spans="1:10" x14ac:dyDescent="0.25">
      <c r="A1113" s="299"/>
      <c r="B1113" s="300"/>
      <c r="C1113" s="300"/>
      <c r="D1113" s="300"/>
      <c r="E1113" s="300"/>
      <c r="F1113" s="300"/>
      <c r="G1113" s="300"/>
      <c r="H1113" s="300"/>
      <c r="I1113" s="300"/>
      <c r="J1113" s="301"/>
    </row>
    <row r="1114" spans="1:10" x14ac:dyDescent="0.25">
      <c r="A1114" s="299"/>
      <c r="B1114" s="300"/>
      <c r="C1114" s="300"/>
      <c r="D1114" s="300"/>
      <c r="E1114" s="300"/>
      <c r="F1114" s="300"/>
      <c r="G1114" s="300"/>
      <c r="H1114" s="300"/>
      <c r="I1114" s="300"/>
      <c r="J1114" s="301"/>
    </row>
    <row r="1115" spans="1:10" x14ac:dyDescent="0.25">
      <c r="A1115" s="299"/>
      <c r="B1115" s="300"/>
      <c r="C1115" s="300"/>
      <c r="D1115" s="300"/>
      <c r="E1115" s="300"/>
      <c r="F1115" s="300"/>
      <c r="G1115" s="300"/>
      <c r="H1115" s="300"/>
      <c r="I1115" s="300"/>
      <c r="J1115" s="301"/>
    </row>
    <row r="1116" spans="1:10" ht="15.75" thickBot="1" x14ac:dyDescent="0.3">
      <c r="A1116" s="302"/>
      <c r="B1116" s="303"/>
      <c r="C1116" s="303"/>
      <c r="D1116" s="303"/>
      <c r="E1116" s="303"/>
      <c r="F1116" s="303"/>
      <c r="G1116" s="303"/>
      <c r="H1116" s="303"/>
      <c r="I1116" s="303"/>
      <c r="J1116" s="304"/>
    </row>
    <row r="1117" spans="1:10" x14ac:dyDescent="0.25">
      <c r="A1117" s="305"/>
      <c r="B1117" s="305"/>
      <c r="C1117" s="305"/>
      <c r="D1117" s="305"/>
      <c r="E1117" s="305"/>
      <c r="F1117" s="305"/>
      <c r="G1117" s="305"/>
      <c r="H1117" s="305"/>
      <c r="I1117" s="305"/>
      <c r="J1117" s="305"/>
    </row>
    <row r="1118" spans="1:10" ht="16.5" thickBot="1" x14ac:dyDescent="0.3">
      <c r="A1118" s="295" t="s">
        <v>27</v>
      </c>
      <c r="B1118" s="295"/>
      <c r="C1118" s="295"/>
      <c r="D1118" s="295"/>
      <c r="E1118" s="295"/>
      <c r="F1118" s="295"/>
      <c r="G1118" s="295"/>
      <c r="H1118" s="295"/>
      <c r="I1118" s="295"/>
      <c r="J1118" s="295"/>
    </row>
    <row r="1119" spans="1:10" ht="15.75" thickBot="1" x14ac:dyDescent="0.3">
      <c r="A1119" s="306"/>
      <c r="B1119" s="307"/>
      <c r="C1119" s="307"/>
      <c r="D1119" s="307"/>
      <c r="E1119" s="307"/>
      <c r="F1119" s="307"/>
      <c r="G1119" s="307"/>
      <c r="H1119" s="307"/>
      <c r="I1119" s="307"/>
      <c r="J1119" s="308"/>
    </row>
    <row r="1120" spans="1:10" x14ac:dyDescent="0.25">
      <c r="A1120" s="305"/>
      <c r="B1120" s="305"/>
      <c r="C1120" s="305"/>
      <c r="D1120" s="305"/>
      <c r="E1120" s="305"/>
      <c r="F1120" s="305"/>
      <c r="G1120" s="305"/>
      <c r="H1120" s="305"/>
      <c r="I1120" s="305"/>
      <c r="J1120" s="305"/>
    </row>
    <row r="1121" spans="1:10" ht="45.95" customHeight="1" thickBot="1" x14ac:dyDescent="0.3">
      <c r="A1121" s="309" t="s">
        <v>185</v>
      </c>
      <c r="B1121" s="309"/>
      <c r="C1121" s="309"/>
      <c r="D1121" s="309"/>
      <c r="E1121" s="309"/>
      <c r="F1121" s="309"/>
      <c r="G1121" s="309"/>
      <c r="H1121" s="309"/>
      <c r="I1121" s="309"/>
      <c r="J1121" s="309"/>
    </row>
    <row r="1122" spans="1:10" x14ac:dyDescent="0.25">
      <c r="A1122" s="310"/>
      <c r="B1122" s="311"/>
      <c r="C1122" s="311"/>
      <c r="D1122" s="311"/>
      <c r="E1122" s="311"/>
      <c r="F1122" s="311"/>
      <c r="G1122" s="311"/>
      <c r="H1122" s="311"/>
      <c r="I1122" s="311"/>
      <c r="J1122" s="312"/>
    </row>
    <row r="1123" spans="1:10" x14ac:dyDescent="0.25">
      <c r="A1123" s="313"/>
      <c r="B1123" s="314"/>
      <c r="C1123" s="314"/>
      <c r="D1123" s="314"/>
      <c r="E1123" s="314"/>
      <c r="F1123" s="314"/>
      <c r="G1123" s="314"/>
      <c r="H1123" s="314"/>
      <c r="I1123" s="314"/>
      <c r="J1123" s="315"/>
    </row>
    <row r="1124" spans="1:10" x14ac:dyDescent="0.25">
      <c r="A1124" s="313"/>
      <c r="B1124" s="314"/>
      <c r="C1124" s="314"/>
      <c r="D1124" s="314"/>
      <c r="E1124" s="314"/>
      <c r="F1124" s="314"/>
      <c r="G1124" s="314"/>
      <c r="H1124" s="314"/>
      <c r="I1124" s="314"/>
      <c r="J1124" s="315"/>
    </row>
    <row r="1125" spans="1:10" x14ac:dyDescent="0.25">
      <c r="A1125" s="313"/>
      <c r="B1125" s="314"/>
      <c r="C1125" s="314"/>
      <c r="D1125" s="314"/>
      <c r="E1125" s="314"/>
      <c r="F1125" s="314"/>
      <c r="G1125" s="314"/>
      <c r="H1125" s="314"/>
      <c r="I1125" s="314"/>
      <c r="J1125" s="315"/>
    </row>
    <row r="1126" spans="1:10" x14ac:dyDescent="0.25">
      <c r="A1126" s="313"/>
      <c r="B1126" s="314"/>
      <c r="C1126" s="314"/>
      <c r="D1126" s="314"/>
      <c r="E1126" s="314"/>
      <c r="F1126" s="314"/>
      <c r="G1126" s="314"/>
      <c r="H1126" s="314"/>
      <c r="I1126" s="314"/>
      <c r="J1126" s="315"/>
    </row>
    <row r="1127" spans="1:10" x14ac:dyDescent="0.25">
      <c r="A1127" s="313"/>
      <c r="B1127" s="314"/>
      <c r="C1127" s="314"/>
      <c r="D1127" s="314"/>
      <c r="E1127" s="314"/>
      <c r="F1127" s="314"/>
      <c r="G1127" s="314"/>
      <c r="H1127" s="314"/>
      <c r="I1127" s="314"/>
      <c r="J1127" s="315"/>
    </row>
    <row r="1128" spans="1:10" x14ac:dyDescent="0.25">
      <c r="A1128" s="313"/>
      <c r="B1128" s="314"/>
      <c r="C1128" s="314"/>
      <c r="D1128" s="314"/>
      <c r="E1128" s="314"/>
      <c r="F1128" s="314"/>
      <c r="G1128" s="314"/>
      <c r="H1128" s="314"/>
      <c r="I1128" s="314"/>
      <c r="J1128" s="315"/>
    </row>
    <row r="1129" spans="1:10" x14ac:dyDescent="0.25">
      <c r="A1129" s="313"/>
      <c r="B1129" s="314"/>
      <c r="C1129" s="314"/>
      <c r="D1129" s="314"/>
      <c r="E1129" s="314"/>
      <c r="F1129" s="314"/>
      <c r="G1129" s="314"/>
      <c r="H1129" s="314"/>
      <c r="I1129" s="314"/>
      <c r="J1129" s="315"/>
    </row>
    <row r="1130" spans="1:10" x14ac:dyDescent="0.25">
      <c r="A1130" s="313"/>
      <c r="B1130" s="314"/>
      <c r="C1130" s="314"/>
      <c r="D1130" s="314"/>
      <c r="E1130" s="314"/>
      <c r="F1130" s="314"/>
      <c r="G1130" s="314"/>
      <c r="H1130" s="314"/>
      <c r="I1130" s="314"/>
      <c r="J1130" s="315"/>
    </row>
    <row r="1131" spans="1:10" x14ac:dyDescent="0.25">
      <c r="A1131" s="313"/>
      <c r="B1131" s="314"/>
      <c r="C1131" s="314"/>
      <c r="D1131" s="314"/>
      <c r="E1131" s="314"/>
      <c r="F1131" s="314"/>
      <c r="G1131" s="314"/>
      <c r="H1131" s="314"/>
      <c r="I1131" s="314"/>
      <c r="J1131" s="315"/>
    </row>
    <row r="1132" spans="1:10" x14ac:dyDescent="0.25">
      <c r="A1132" s="313"/>
      <c r="B1132" s="314"/>
      <c r="C1132" s="314"/>
      <c r="D1132" s="314"/>
      <c r="E1132" s="314"/>
      <c r="F1132" s="314"/>
      <c r="G1132" s="314"/>
      <c r="H1132" s="314"/>
      <c r="I1132" s="314"/>
      <c r="J1132" s="315"/>
    </row>
    <row r="1133" spans="1:10" ht="15.75" thickBot="1" x14ac:dyDescent="0.3">
      <c r="A1133" s="316"/>
      <c r="B1133" s="309"/>
      <c r="C1133" s="309"/>
      <c r="D1133" s="309"/>
      <c r="E1133" s="309"/>
      <c r="F1133" s="309"/>
      <c r="G1133" s="309"/>
      <c r="H1133" s="309"/>
      <c r="I1133" s="309"/>
      <c r="J1133" s="317"/>
    </row>
    <row r="1134" spans="1:10" ht="15.75" thickBot="1" x14ac:dyDescent="0.3">
      <c r="A1134" s="318"/>
      <c r="B1134" s="319"/>
      <c r="C1134" s="319"/>
      <c r="D1134" s="319"/>
      <c r="E1134" s="319"/>
      <c r="F1134" s="319"/>
      <c r="G1134" s="319"/>
      <c r="H1134" s="319"/>
      <c r="I1134" s="319"/>
      <c r="J1134" s="320"/>
    </row>
    <row r="1135" spans="1:10" ht="18.75" x14ac:dyDescent="0.3">
      <c r="A1135" s="330" t="s">
        <v>214</v>
      </c>
      <c r="B1135" s="330"/>
      <c r="C1135" s="330"/>
      <c r="D1135" s="330"/>
      <c r="E1135" s="330"/>
      <c r="F1135" s="330"/>
      <c r="G1135" s="330"/>
      <c r="H1135" s="330"/>
      <c r="I1135" s="330"/>
      <c r="J1135" s="330"/>
    </row>
    <row r="1136" spans="1:10" ht="15.75" thickBot="1" x14ac:dyDescent="0.3">
      <c r="A1136" s="331"/>
      <c r="B1136" s="331"/>
      <c r="C1136" s="331"/>
      <c r="D1136" s="331"/>
      <c r="E1136" s="331"/>
      <c r="F1136" s="331"/>
      <c r="G1136" s="331"/>
      <c r="H1136" s="331"/>
      <c r="I1136" s="331"/>
      <c r="J1136" s="331"/>
    </row>
    <row r="1137" spans="1:10" ht="16.5" thickBot="1" x14ac:dyDescent="0.3">
      <c r="A1137" s="321" t="s">
        <v>183</v>
      </c>
      <c r="B1137" s="321"/>
      <c r="C1137" s="322"/>
      <c r="D1137" s="323"/>
      <c r="E1137" s="323"/>
      <c r="F1137" s="323"/>
      <c r="G1137" s="323"/>
      <c r="H1137" s="323"/>
      <c r="I1137" s="323"/>
      <c r="J1137" s="324"/>
    </row>
    <row r="1138" spans="1:10" ht="15.75" thickBot="1" x14ac:dyDescent="0.3">
      <c r="A1138" s="325"/>
      <c r="B1138" s="325"/>
      <c r="C1138" s="325"/>
      <c r="D1138" s="325"/>
      <c r="E1138" s="325"/>
      <c r="F1138" s="325"/>
      <c r="G1138" s="325"/>
      <c r="H1138" s="325"/>
      <c r="I1138" s="325"/>
      <c r="J1138" s="325"/>
    </row>
    <row r="1139" spans="1:10" ht="15.75" thickBot="1" x14ac:dyDescent="0.3">
      <c r="A1139" s="326" t="s">
        <v>68</v>
      </c>
      <c r="B1139" s="326"/>
      <c r="C1139" s="327"/>
      <c r="D1139" s="185"/>
      <c r="F1139" s="328" t="s">
        <v>69</v>
      </c>
      <c r="G1139" s="328"/>
      <c r="H1139" s="329"/>
      <c r="I1139" s="185"/>
    </row>
    <row r="1140" spans="1:10" x14ac:dyDescent="0.25">
      <c r="A1140" s="325"/>
      <c r="B1140" s="325"/>
      <c r="C1140" s="325"/>
      <c r="D1140" s="325"/>
      <c r="E1140" s="325"/>
      <c r="F1140" s="325"/>
      <c r="G1140" s="325"/>
      <c r="H1140" s="325"/>
      <c r="I1140" s="325"/>
      <c r="J1140" s="325"/>
    </row>
    <row r="1141" spans="1:10" ht="16.5" thickBot="1" x14ac:dyDescent="0.3">
      <c r="A1141" s="295" t="s">
        <v>184</v>
      </c>
      <c r="B1141" s="295"/>
      <c r="C1141" s="295"/>
      <c r="D1141" s="295"/>
      <c r="E1141" s="295"/>
      <c r="F1141" s="295"/>
      <c r="G1141" s="295"/>
      <c r="H1141" s="295"/>
      <c r="I1141" s="295"/>
      <c r="J1141" s="295"/>
    </row>
    <row r="1142" spans="1:10" x14ac:dyDescent="0.25">
      <c r="A1142" s="296"/>
      <c r="B1142" s="297"/>
      <c r="C1142" s="297"/>
      <c r="D1142" s="297"/>
      <c r="E1142" s="297"/>
      <c r="F1142" s="297"/>
      <c r="G1142" s="297"/>
      <c r="H1142" s="297"/>
      <c r="I1142" s="297"/>
      <c r="J1142" s="298"/>
    </row>
    <row r="1143" spans="1:10" x14ac:dyDescent="0.25">
      <c r="A1143" s="299"/>
      <c r="B1143" s="300"/>
      <c r="C1143" s="300"/>
      <c r="D1143" s="300"/>
      <c r="E1143" s="300"/>
      <c r="F1143" s="300"/>
      <c r="G1143" s="300"/>
      <c r="H1143" s="300"/>
      <c r="I1143" s="300"/>
      <c r="J1143" s="301"/>
    </row>
    <row r="1144" spans="1:10" x14ac:dyDescent="0.25">
      <c r="A1144" s="299"/>
      <c r="B1144" s="300"/>
      <c r="C1144" s="300"/>
      <c r="D1144" s="300"/>
      <c r="E1144" s="300"/>
      <c r="F1144" s="300"/>
      <c r="G1144" s="300"/>
      <c r="H1144" s="300"/>
      <c r="I1144" s="300"/>
      <c r="J1144" s="301"/>
    </row>
    <row r="1145" spans="1:10" x14ac:dyDescent="0.25">
      <c r="A1145" s="299"/>
      <c r="B1145" s="300"/>
      <c r="C1145" s="300"/>
      <c r="D1145" s="300"/>
      <c r="E1145" s="300"/>
      <c r="F1145" s="300"/>
      <c r="G1145" s="300"/>
      <c r="H1145" s="300"/>
      <c r="I1145" s="300"/>
      <c r="J1145" s="301"/>
    </row>
    <row r="1146" spans="1:10" x14ac:dyDescent="0.25">
      <c r="A1146" s="299"/>
      <c r="B1146" s="300"/>
      <c r="C1146" s="300"/>
      <c r="D1146" s="300"/>
      <c r="E1146" s="300"/>
      <c r="F1146" s="300"/>
      <c r="G1146" s="300"/>
      <c r="H1146" s="300"/>
      <c r="I1146" s="300"/>
      <c r="J1146" s="301"/>
    </row>
    <row r="1147" spans="1:10" x14ac:dyDescent="0.25">
      <c r="A1147" s="299"/>
      <c r="B1147" s="300"/>
      <c r="C1147" s="300"/>
      <c r="D1147" s="300"/>
      <c r="E1147" s="300"/>
      <c r="F1147" s="300"/>
      <c r="G1147" s="300"/>
      <c r="H1147" s="300"/>
      <c r="I1147" s="300"/>
      <c r="J1147" s="301"/>
    </row>
    <row r="1148" spans="1:10" x14ac:dyDescent="0.25">
      <c r="A1148" s="299"/>
      <c r="B1148" s="300"/>
      <c r="C1148" s="300"/>
      <c r="D1148" s="300"/>
      <c r="E1148" s="300"/>
      <c r="F1148" s="300"/>
      <c r="G1148" s="300"/>
      <c r="H1148" s="300"/>
      <c r="I1148" s="300"/>
      <c r="J1148" s="301"/>
    </row>
    <row r="1149" spans="1:10" x14ac:dyDescent="0.25">
      <c r="A1149" s="299"/>
      <c r="B1149" s="300"/>
      <c r="C1149" s="300"/>
      <c r="D1149" s="300"/>
      <c r="E1149" s="300"/>
      <c r="F1149" s="300"/>
      <c r="G1149" s="300"/>
      <c r="H1149" s="300"/>
      <c r="I1149" s="300"/>
      <c r="J1149" s="301"/>
    </row>
    <row r="1150" spans="1:10" x14ac:dyDescent="0.25">
      <c r="A1150" s="299"/>
      <c r="B1150" s="300"/>
      <c r="C1150" s="300"/>
      <c r="D1150" s="300"/>
      <c r="E1150" s="300"/>
      <c r="F1150" s="300"/>
      <c r="G1150" s="300"/>
      <c r="H1150" s="300"/>
      <c r="I1150" s="300"/>
      <c r="J1150" s="301"/>
    </row>
    <row r="1151" spans="1:10" ht="15.75" thickBot="1" x14ac:dyDescent="0.3">
      <c r="A1151" s="302"/>
      <c r="B1151" s="303"/>
      <c r="C1151" s="303"/>
      <c r="D1151" s="303"/>
      <c r="E1151" s="303"/>
      <c r="F1151" s="303"/>
      <c r="G1151" s="303"/>
      <c r="H1151" s="303"/>
      <c r="I1151" s="303"/>
      <c r="J1151" s="304"/>
    </row>
    <row r="1152" spans="1:10" x14ac:dyDescent="0.25">
      <c r="A1152" s="305"/>
      <c r="B1152" s="305"/>
      <c r="C1152" s="305"/>
      <c r="D1152" s="305"/>
      <c r="E1152" s="305"/>
      <c r="F1152" s="305"/>
      <c r="G1152" s="305"/>
      <c r="H1152" s="305"/>
      <c r="I1152" s="305"/>
      <c r="J1152" s="305"/>
    </row>
    <row r="1153" spans="1:10" ht="16.5" thickBot="1" x14ac:dyDescent="0.3">
      <c r="A1153" s="295" t="s">
        <v>29</v>
      </c>
      <c r="B1153" s="295"/>
      <c r="C1153" s="295"/>
      <c r="D1153" s="295"/>
      <c r="E1153" s="295"/>
      <c r="F1153" s="295"/>
      <c r="G1153" s="295"/>
      <c r="H1153" s="295"/>
      <c r="I1153" s="295"/>
      <c r="J1153" s="295"/>
    </row>
    <row r="1154" spans="1:10" x14ac:dyDescent="0.25">
      <c r="A1154" s="296"/>
      <c r="B1154" s="297"/>
      <c r="C1154" s="297"/>
      <c r="D1154" s="297"/>
      <c r="E1154" s="297"/>
      <c r="F1154" s="297"/>
      <c r="G1154" s="297"/>
      <c r="H1154" s="297"/>
      <c r="I1154" s="297"/>
      <c r="J1154" s="298"/>
    </row>
    <row r="1155" spans="1:10" x14ac:dyDescent="0.25">
      <c r="A1155" s="299"/>
      <c r="B1155" s="300"/>
      <c r="C1155" s="300"/>
      <c r="D1155" s="300"/>
      <c r="E1155" s="300"/>
      <c r="F1155" s="300"/>
      <c r="G1155" s="300"/>
      <c r="H1155" s="300"/>
      <c r="I1155" s="300"/>
      <c r="J1155" s="301"/>
    </row>
    <row r="1156" spans="1:10" x14ac:dyDescent="0.25">
      <c r="A1156" s="299"/>
      <c r="B1156" s="300"/>
      <c r="C1156" s="300"/>
      <c r="D1156" s="300"/>
      <c r="E1156" s="300"/>
      <c r="F1156" s="300"/>
      <c r="G1156" s="300"/>
      <c r="H1156" s="300"/>
      <c r="I1156" s="300"/>
      <c r="J1156" s="301"/>
    </row>
    <row r="1157" spans="1:10" x14ac:dyDescent="0.25">
      <c r="A1157" s="299"/>
      <c r="B1157" s="300"/>
      <c r="C1157" s="300"/>
      <c r="D1157" s="300"/>
      <c r="E1157" s="300"/>
      <c r="F1157" s="300"/>
      <c r="G1157" s="300"/>
      <c r="H1157" s="300"/>
      <c r="I1157" s="300"/>
      <c r="J1157" s="301"/>
    </row>
    <row r="1158" spans="1:10" ht="15.75" thickBot="1" x14ac:dyDescent="0.3">
      <c r="A1158" s="302"/>
      <c r="B1158" s="303"/>
      <c r="C1158" s="303"/>
      <c r="D1158" s="303"/>
      <c r="E1158" s="303"/>
      <c r="F1158" s="303"/>
      <c r="G1158" s="303"/>
      <c r="H1158" s="303"/>
      <c r="I1158" s="303"/>
      <c r="J1158" s="304"/>
    </row>
    <row r="1159" spans="1:10" x14ac:dyDescent="0.25">
      <c r="A1159" s="305"/>
      <c r="B1159" s="305"/>
      <c r="C1159" s="305"/>
      <c r="D1159" s="305"/>
      <c r="E1159" s="305"/>
      <c r="F1159" s="305"/>
      <c r="G1159" s="305"/>
      <c r="H1159" s="305"/>
      <c r="I1159" s="305"/>
      <c r="J1159" s="305"/>
    </row>
    <row r="1160" spans="1:10" ht="16.5" thickBot="1" x14ac:dyDescent="0.3">
      <c r="A1160" s="295" t="s">
        <v>27</v>
      </c>
      <c r="B1160" s="295"/>
      <c r="C1160" s="295"/>
      <c r="D1160" s="295"/>
      <c r="E1160" s="295"/>
      <c r="F1160" s="295"/>
      <c r="G1160" s="295"/>
      <c r="H1160" s="295"/>
      <c r="I1160" s="295"/>
      <c r="J1160" s="295"/>
    </row>
    <row r="1161" spans="1:10" ht="15.75" thickBot="1" x14ac:dyDescent="0.3">
      <c r="A1161" s="306"/>
      <c r="B1161" s="307"/>
      <c r="C1161" s="307"/>
      <c r="D1161" s="307"/>
      <c r="E1161" s="307"/>
      <c r="F1161" s="307"/>
      <c r="G1161" s="307"/>
      <c r="H1161" s="307"/>
      <c r="I1161" s="307"/>
      <c r="J1161" s="308"/>
    </row>
    <row r="1162" spans="1:10" x14ac:dyDescent="0.25">
      <c r="A1162" s="305"/>
      <c r="B1162" s="305"/>
      <c r="C1162" s="305"/>
      <c r="D1162" s="305"/>
      <c r="E1162" s="305"/>
      <c r="F1162" s="305"/>
      <c r="G1162" s="305"/>
      <c r="H1162" s="305"/>
      <c r="I1162" s="305"/>
      <c r="J1162" s="305"/>
    </row>
    <row r="1163" spans="1:10" ht="48.6" customHeight="1" thickBot="1" x14ac:dyDescent="0.3">
      <c r="A1163" s="309" t="s">
        <v>185</v>
      </c>
      <c r="B1163" s="309"/>
      <c r="C1163" s="309"/>
      <c r="D1163" s="309"/>
      <c r="E1163" s="309"/>
      <c r="F1163" s="309"/>
      <c r="G1163" s="309"/>
      <c r="H1163" s="309"/>
      <c r="I1163" s="309"/>
      <c r="J1163" s="309"/>
    </row>
    <row r="1164" spans="1:10" x14ac:dyDescent="0.25">
      <c r="A1164" s="310"/>
      <c r="B1164" s="311"/>
      <c r="C1164" s="311"/>
      <c r="D1164" s="311"/>
      <c r="E1164" s="311"/>
      <c r="F1164" s="311"/>
      <c r="G1164" s="311"/>
      <c r="H1164" s="311"/>
      <c r="I1164" s="311"/>
      <c r="J1164" s="312"/>
    </row>
    <row r="1165" spans="1:10" x14ac:dyDescent="0.25">
      <c r="A1165" s="313"/>
      <c r="B1165" s="314"/>
      <c r="C1165" s="314"/>
      <c r="D1165" s="314"/>
      <c r="E1165" s="314"/>
      <c r="F1165" s="314"/>
      <c r="G1165" s="314"/>
      <c r="H1165" s="314"/>
      <c r="I1165" s="314"/>
      <c r="J1165" s="315"/>
    </row>
    <row r="1166" spans="1:10" x14ac:dyDescent="0.25">
      <c r="A1166" s="313"/>
      <c r="B1166" s="314"/>
      <c r="C1166" s="314"/>
      <c r="D1166" s="314"/>
      <c r="E1166" s="314"/>
      <c r="F1166" s="314"/>
      <c r="G1166" s="314"/>
      <c r="H1166" s="314"/>
      <c r="I1166" s="314"/>
      <c r="J1166" s="315"/>
    </row>
    <row r="1167" spans="1:10" x14ac:dyDescent="0.25">
      <c r="A1167" s="313"/>
      <c r="B1167" s="314"/>
      <c r="C1167" s="314"/>
      <c r="D1167" s="314"/>
      <c r="E1167" s="314"/>
      <c r="F1167" s="314"/>
      <c r="G1167" s="314"/>
      <c r="H1167" s="314"/>
      <c r="I1167" s="314"/>
      <c r="J1167" s="315"/>
    </row>
    <row r="1168" spans="1:10" x14ac:dyDescent="0.25">
      <c r="A1168" s="313"/>
      <c r="B1168" s="314"/>
      <c r="C1168" s="314"/>
      <c r="D1168" s="314"/>
      <c r="E1168" s="314"/>
      <c r="F1168" s="314"/>
      <c r="G1168" s="314"/>
      <c r="H1168" s="314"/>
      <c r="I1168" s="314"/>
      <c r="J1168" s="315"/>
    </row>
    <row r="1169" spans="1:10" x14ac:dyDescent="0.25">
      <c r="A1169" s="313"/>
      <c r="B1169" s="314"/>
      <c r="C1169" s="314"/>
      <c r="D1169" s="314"/>
      <c r="E1169" s="314"/>
      <c r="F1169" s="314"/>
      <c r="G1169" s="314"/>
      <c r="H1169" s="314"/>
      <c r="I1169" s="314"/>
      <c r="J1169" s="315"/>
    </row>
    <row r="1170" spans="1:10" x14ac:dyDescent="0.25">
      <c r="A1170" s="313"/>
      <c r="B1170" s="314"/>
      <c r="C1170" s="314"/>
      <c r="D1170" s="314"/>
      <c r="E1170" s="314"/>
      <c r="F1170" s="314"/>
      <c r="G1170" s="314"/>
      <c r="H1170" s="314"/>
      <c r="I1170" s="314"/>
      <c r="J1170" s="315"/>
    </row>
    <row r="1171" spans="1:10" x14ac:dyDescent="0.25">
      <c r="A1171" s="313"/>
      <c r="B1171" s="314"/>
      <c r="C1171" s="314"/>
      <c r="D1171" s="314"/>
      <c r="E1171" s="314"/>
      <c r="F1171" s="314"/>
      <c r="G1171" s="314"/>
      <c r="H1171" s="314"/>
      <c r="I1171" s="314"/>
      <c r="J1171" s="315"/>
    </row>
    <row r="1172" spans="1:10" x14ac:dyDescent="0.25">
      <c r="A1172" s="313"/>
      <c r="B1172" s="314"/>
      <c r="C1172" s="314"/>
      <c r="D1172" s="314"/>
      <c r="E1172" s="314"/>
      <c r="F1172" s="314"/>
      <c r="G1172" s="314"/>
      <c r="H1172" s="314"/>
      <c r="I1172" s="314"/>
      <c r="J1172" s="315"/>
    </row>
    <row r="1173" spans="1:10" x14ac:dyDescent="0.25">
      <c r="A1173" s="313"/>
      <c r="B1173" s="314"/>
      <c r="C1173" s="314"/>
      <c r="D1173" s="314"/>
      <c r="E1173" s="314"/>
      <c r="F1173" s="314"/>
      <c r="G1173" s="314"/>
      <c r="H1173" s="314"/>
      <c r="I1173" s="314"/>
      <c r="J1173" s="315"/>
    </row>
    <row r="1174" spans="1:10" x14ac:dyDescent="0.25">
      <c r="A1174" s="313"/>
      <c r="B1174" s="314"/>
      <c r="C1174" s="314"/>
      <c r="D1174" s="314"/>
      <c r="E1174" s="314"/>
      <c r="F1174" s="314"/>
      <c r="G1174" s="314"/>
      <c r="H1174" s="314"/>
      <c r="I1174" s="314"/>
      <c r="J1174" s="315"/>
    </row>
    <row r="1175" spans="1:10" ht="15.75" thickBot="1" x14ac:dyDescent="0.3">
      <c r="A1175" s="316"/>
      <c r="B1175" s="309"/>
      <c r="C1175" s="309"/>
      <c r="D1175" s="309"/>
      <c r="E1175" s="309"/>
      <c r="F1175" s="309"/>
      <c r="G1175" s="309"/>
      <c r="H1175" s="309"/>
      <c r="I1175" s="309"/>
      <c r="J1175" s="317"/>
    </row>
    <row r="1176" spans="1:10" ht="15.75" thickBot="1" x14ac:dyDescent="0.3">
      <c r="A1176" s="318"/>
      <c r="B1176" s="319"/>
      <c r="C1176" s="319"/>
      <c r="D1176" s="319"/>
      <c r="E1176" s="319"/>
      <c r="F1176" s="319"/>
      <c r="G1176" s="319"/>
      <c r="H1176" s="319"/>
      <c r="I1176" s="319"/>
      <c r="J1176" s="320"/>
    </row>
    <row r="1177" spans="1:10" ht="18.75" x14ac:dyDescent="0.3">
      <c r="A1177" s="330" t="s">
        <v>215</v>
      </c>
      <c r="B1177" s="330"/>
      <c r="C1177" s="330"/>
      <c r="D1177" s="330"/>
      <c r="E1177" s="330"/>
      <c r="F1177" s="330"/>
      <c r="G1177" s="330"/>
      <c r="H1177" s="330"/>
      <c r="I1177" s="330"/>
      <c r="J1177" s="330"/>
    </row>
    <row r="1178" spans="1:10" ht="15.75" thickBot="1" x14ac:dyDescent="0.3">
      <c r="A1178" s="331"/>
      <c r="B1178" s="331"/>
      <c r="C1178" s="331"/>
      <c r="D1178" s="331"/>
      <c r="E1178" s="331"/>
      <c r="F1178" s="331"/>
      <c r="G1178" s="331"/>
      <c r="H1178" s="331"/>
      <c r="I1178" s="331"/>
      <c r="J1178" s="331"/>
    </row>
    <row r="1179" spans="1:10" ht="16.5" thickBot="1" x14ac:dyDescent="0.3">
      <c r="A1179" s="321" t="s">
        <v>183</v>
      </c>
      <c r="B1179" s="321"/>
      <c r="C1179" s="322"/>
      <c r="D1179" s="323"/>
      <c r="E1179" s="323"/>
      <c r="F1179" s="323"/>
      <c r="G1179" s="323"/>
      <c r="H1179" s="323"/>
      <c r="I1179" s="323"/>
      <c r="J1179" s="324"/>
    </row>
    <row r="1180" spans="1:10" ht="15.75" thickBot="1" x14ac:dyDescent="0.3">
      <c r="A1180" s="325"/>
      <c r="B1180" s="325"/>
      <c r="C1180" s="325"/>
      <c r="D1180" s="325"/>
      <c r="E1180" s="325"/>
      <c r="F1180" s="325"/>
      <c r="G1180" s="325"/>
      <c r="H1180" s="325"/>
      <c r="I1180" s="325"/>
      <c r="J1180" s="325"/>
    </row>
    <row r="1181" spans="1:10" ht="15.75" thickBot="1" x14ac:dyDescent="0.3">
      <c r="A1181" s="326" t="s">
        <v>68</v>
      </c>
      <c r="B1181" s="326"/>
      <c r="C1181" s="327"/>
      <c r="D1181" s="185"/>
      <c r="F1181" s="328" t="s">
        <v>69</v>
      </c>
      <c r="G1181" s="328"/>
      <c r="H1181" s="329"/>
      <c r="I1181" s="185"/>
    </row>
    <row r="1182" spans="1:10" x14ac:dyDescent="0.25">
      <c r="A1182" s="325"/>
      <c r="B1182" s="325"/>
      <c r="C1182" s="325"/>
      <c r="D1182" s="325"/>
      <c r="E1182" s="325"/>
      <c r="F1182" s="325"/>
      <c r="G1182" s="325"/>
      <c r="H1182" s="325"/>
      <c r="I1182" s="325"/>
      <c r="J1182" s="325"/>
    </row>
    <row r="1183" spans="1:10" ht="16.5" thickBot="1" x14ac:dyDescent="0.3">
      <c r="A1183" s="295" t="s">
        <v>184</v>
      </c>
      <c r="B1183" s="295"/>
      <c r="C1183" s="295"/>
      <c r="D1183" s="295"/>
      <c r="E1183" s="295"/>
      <c r="F1183" s="295"/>
      <c r="G1183" s="295"/>
      <c r="H1183" s="295"/>
      <c r="I1183" s="295"/>
      <c r="J1183" s="295"/>
    </row>
    <row r="1184" spans="1:10" x14ac:dyDescent="0.25">
      <c r="A1184" s="296"/>
      <c r="B1184" s="297"/>
      <c r="C1184" s="297"/>
      <c r="D1184" s="297"/>
      <c r="E1184" s="297"/>
      <c r="F1184" s="297"/>
      <c r="G1184" s="297"/>
      <c r="H1184" s="297"/>
      <c r="I1184" s="297"/>
      <c r="J1184" s="298"/>
    </row>
    <row r="1185" spans="1:10" x14ac:dyDescent="0.25">
      <c r="A1185" s="299"/>
      <c r="B1185" s="300"/>
      <c r="C1185" s="300"/>
      <c r="D1185" s="300"/>
      <c r="E1185" s="300"/>
      <c r="F1185" s="300"/>
      <c r="G1185" s="300"/>
      <c r="H1185" s="300"/>
      <c r="I1185" s="300"/>
      <c r="J1185" s="301"/>
    </row>
    <row r="1186" spans="1:10" x14ac:dyDescent="0.25">
      <c r="A1186" s="299"/>
      <c r="B1186" s="300"/>
      <c r="C1186" s="300"/>
      <c r="D1186" s="300"/>
      <c r="E1186" s="300"/>
      <c r="F1186" s="300"/>
      <c r="G1186" s="300"/>
      <c r="H1186" s="300"/>
      <c r="I1186" s="300"/>
      <c r="J1186" s="301"/>
    </row>
    <row r="1187" spans="1:10" x14ac:dyDescent="0.25">
      <c r="A1187" s="299"/>
      <c r="B1187" s="300"/>
      <c r="C1187" s="300"/>
      <c r="D1187" s="300"/>
      <c r="E1187" s="300"/>
      <c r="F1187" s="300"/>
      <c r="G1187" s="300"/>
      <c r="H1187" s="300"/>
      <c r="I1187" s="300"/>
      <c r="J1187" s="301"/>
    </row>
    <row r="1188" spans="1:10" x14ac:dyDescent="0.25">
      <c r="A1188" s="299"/>
      <c r="B1188" s="300"/>
      <c r="C1188" s="300"/>
      <c r="D1188" s="300"/>
      <c r="E1188" s="300"/>
      <c r="F1188" s="300"/>
      <c r="G1188" s="300"/>
      <c r="H1188" s="300"/>
      <c r="I1188" s="300"/>
      <c r="J1188" s="301"/>
    </row>
    <row r="1189" spans="1:10" x14ac:dyDescent="0.25">
      <c r="A1189" s="299"/>
      <c r="B1189" s="300"/>
      <c r="C1189" s="300"/>
      <c r="D1189" s="300"/>
      <c r="E1189" s="300"/>
      <c r="F1189" s="300"/>
      <c r="G1189" s="300"/>
      <c r="H1189" s="300"/>
      <c r="I1189" s="300"/>
      <c r="J1189" s="301"/>
    </row>
    <row r="1190" spans="1:10" x14ac:dyDescent="0.25">
      <c r="A1190" s="299"/>
      <c r="B1190" s="300"/>
      <c r="C1190" s="300"/>
      <c r="D1190" s="300"/>
      <c r="E1190" s="300"/>
      <c r="F1190" s="300"/>
      <c r="G1190" s="300"/>
      <c r="H1190" s="300"/>
      <c r="I1190" s="300"/>
      <c r="J1190" s="301"/>
    </row>
    <row r="1191" spans="1:10" x14ac:dyDescent="0.25">
      <c r="A1191" s="299"/>
      <c r="B1191" s="300"/>
      <c r="C1191" s="300"/>
      <c r="D1191" s="300"/>
      <c r="E1191" s="300"/>
      <c r="F1191" s="300"/>
      <c r="G1191" s="300"/>
      <c r="H1191" s="300"/>
      <c r="I1191" s="300"/>
      <c r="J1191" s="301"/>
    </row>
    <row r="1192" spans="1:10" x14ac:dyDescent="0.25">
      <c r="A1192" s="299"/>
      <c r="B1192" s="300"/>
      <c r="C1192" s="300"/>
      <c r="D1192" s="300"/>
      <c r="E1192" s="300"/>
      <c r="F1192" s="300"/>
      <c r="G1192" s="300"/>
      <c r="H1192" s="300"/>
      <c r="I1192" s="300"/>
      <c r="J1192" s="301"/>
    </row>
    <row r="1193" spans="1:10" ht="15.75" thickBot="1" x14ac:dyDescent="0.3">
      <c r="A1193" s="302"/>
      <c r="B1193" s="303"/>
      <c r="C1193" s="303"/>
      <c r="D1193" s="303"/>
      <c r="E1193" s="303"/>
      <c r="F1193" s="303"/>
      <c r="G1193" s="303"/>
      <c r="H1193" s="303"/>
      <c r="I1193" s="303"/>
      <c r="J1193" s="304"/>
    </row>
    <row r="1194" spans="1:10" x14ac:dyDescent="0.25">
      <c r="A1194" s="305"/>
      <c r="B1194" s="305"/>
      <c r="C1194" s="305"/>
      <c r="D1194" s="305"/>
      <c r="E1194" s="305"/>
      <c r="F1194" s="305"/>
      <c r="G1194" s="305"/>
      <c r="H1194" s="305"/>
      <c r="I1194" s="305"/>
      <c r="J1194" s="305"/>
    </row>
    <row r="1195" spans="1:10" ht="16.5" thickBot="1" x14ac:dyDescent="0.3">
      <c r="A1195" s="295" t="s">
        <v>29</v>
      </c>
      <c r="B1195" s="295"/>
      <c r="C1195" s="295"/>
      <c r="D1195" s="295"/>
      <c r="E1195" s="295"/>
      <c r="F1195" s="295"/>
      <c r="G1195" s="295"/>
      <c r="H1195" s="295"/>
      <c r="I1195" s="295"/>
      <c r="J1195" s="295"/>
    </row>
    <row r="1196" spans="1:10" x14ac:dyDescent="0.25">
      <c r="A1196" s="296"/>
      <c r="B1196" s="297"/>
      <c r="C1196" s="297"/>
      <c r="D1196" s="297"/>
      <c r="E1196" s="297"/>
      <c r="F1196" s="297"/>
      <c r="G1196" s="297"/>
      <c r="H1196" s="297"/>
      <c r="I1196" s="297"/>
      <c r="J1196" s="298"/>
    </row>
    <row r="1197" spans="1:10" x14ac:dyDescent="0.25">
      <c r="A1197" s="299"/>
      <c r="B1197" s="300"/>
      <c r="C1197" s="300"/>
      <c r="D1197" s="300"/>
      <c r="E1197" s="300"/>
      <c r="F1197" s="300"/>
      <c r="G1197" s="300"/>
      <c r="H1197" s="300"/>
      <c r="I1197" s="300"/>
      <c r="J1197" s="301"/>
    </row>
    <row r="1198" spans="1:10" x14ac:dyDescent="0.25">
      <c r="A1198" s="299"/>
      <c r="B1198" s="300"/>
      <c r="C1198" s="300"/>
      <c r="D1198" s="300"/>
      <c r="E1198" s="300"/>
      <c r="F1198" s="300"/>
      <c r="G1198" s="300"/>
      <c r="H1198" s="300"/>
      <c r="I1198" s="300"/>
      <c r="J1198" s="301"/>
    </row>
    <row r="1199" spans="1:10" x14ac:dyDescent="0.25">
      <c r="A1199" s="299"/>
      <c r="B1199" s="300"/>
      <c r="C1199" s="300"/>
      <c r="D1199" s="300"/>
      <c r="E1199" s="300"/>
      <c r="F1199" s="300"/>
      <c r="G1199" s="300"/>
      <c r="H1199" s="300"/>
      <c r="I1199" s="300"/>
      <c r="J1199" s="301"/>
    </row>
    <row r="1200" spans="1:10" ht="15.75" thickBot="1" x14ac:dyDescent="0.3">
      <c r="A1200" s="302"/>
      <c r="B1200" s="303"/>
      <c r="C1200" s="303"/>
      <c r="D1200" s="303"/>
      <c r="E1200" s="303"/>
      <c r="F1200" s="303"/>
      <c r="G1200" s="303"/>
      <c r="H1200" s="303"/>
      <c r="I1200" s="303"/>
      <c r="J1200" s="304"/>
    </row>
    <row r="1201" spans="1:10" x14ac:dyDescent="0.25">
      <c r="A1201" s="305"/>
      <c r="B1201" s="305"/>
      <c r="C1201" s="305"/>
      <c r="D1201" s="305"/>
      <c r="E1201" s="305"/>
      <c r="F1201" s="305"/>
      <c r="G1201" s="305"/>
      <c r="H1201" s="305"/>
      <c r="I1201" s="305"/>
      <c r="J1201" s="305"/>
    </row>
    <row r="1202" spans="1:10" ht="16.5" thickBot="1" x14ac:dyDescent="0.3">
      <c r="A1202" s="295" t="s">
        <v>27</v>
      </c>
      <c r="B1202" s="295"/>
      <c r="C1202" s="295"/>
      <c r="D1202" s="295"/>
      <c r="E1202" s="295"/>
      <c r="F1202" s="295"/>
      <c r="G1202" s="295"/>
      <c r="H1202" s="295"/>
      <c r="I1202" s="295"/>
      <c r="J1202" s="295"/>
    </row>
    <row r="1203" spans="1:10" ht="15.75" thickBot="1" x14ac:dyDescent="0.3">
      <c r="A1203" s="306"/>
      <c r="B1203" s="307"/>
      <c r="C1203" s="307"/>
      <c r="D1203" s="307"/>
      <c r="E1203" s="307"/>
      <c r="F1203" s="307"/>
      <c r="G1203" s="307"/>
      <c r="H1203" s="307"/>
      <c r="I1203" s="307"/>
      <c r="J1203" s="308"/>
    </row>
    <row r="1204" spans="1:10" x14ac:dyDescent="0.25">
      <c r="A1204" s="305"/>
      <c r="B1204" s="305"/>
      <c r="C1204" s="305"/>
      <c r="D1204" s="305"/>
      <c r="E1204" s="305"/>
      <c r="F1204" s="305"/>
      <c r="G1204" s="305"/>
      <c r="H1204" s="305"/>
      <c r="I1204" s="305"/>
      <c r="J1204" s="305"/>
    </row>
    <row r="1205" spans="1:10" ht="47.1" customHeight="1" thickBot="1" x14ac:dyDescent="0.3">
      <c r="A1205" s="309" t="s">
        <v>185</v>
      </c>
      <c r="B1205" s="309"/>
      <c r="C1205" s="309"/>
      <c r="D1205" s="309"/>
      <c r="E1205" s="309"/>
      <c r="F1205" s="309"/>
      <c r="G1205" s="309"/>
      <c r="H1205" s="309"/>
      <c r="I1205" s="309"/>
      <c r="J1205" s="309"/>
    </row>
    <row r="1206" spans="1:10" x14ac:dyDescent="0.25">
      <c r="A1206" s="310"/>
      <c r="B1206" s="311"/>
      <c r="C1206" s="311"/>
      <c r="D1206" s="311"/>
      <c r="E1206" s="311"/>
      <c r="F1206" s="311"/>
      <c r="G1206" s="311"/>
      <c r="H1206" s="311"/>
      <c r="I1206" s="311"/>
      <c r="J1206" s="312"/>
    </row>
    <row r="1207" spans="1:10" x14ac:dyDescent="0.25">
      <c r="A1207" s="313"/>
      <c r="B1207" s="314"/>
      <c r="C1207" s="314"/>
      <c r="D1207" s="314"/>
      <c r="E1207" s="314"/>
      <c r="F1207" s="314"/>
      <c r="G1207" s="314"/>
      <c r="H1207" s="314"/>
      <c r="I1207" s="314"/>
      <c r="J1207" s="315"/>
    </row>
    <row r="1208" spans="1:10" x14ac:dyDescent="0.25">
      <c r="A1208" s="313"/>
      <c r="B1208" s="314"/>
      <c r="C1208" s="314"/>
      <c r="D1208" s="314"/>
      <c r="E1208" s="314"/>
      <c r="F1208" s="314"/>
      <c r="G1208" s="314"/>
      <c r="H1208" s="314"/>
      <c r="I1208" s="314"/>
      <c r="J1208" s="315"/>
    </row>
    <row r="1209" spans="1:10" x14ac:dyDescent="0.25">
      <c r="A1209" s="313"/>
      <c r="B1209" s="314"/>
      <c r="C1209" s="314"/>
      <c r="D1209" s="314"/>
      <c r="E1209" s="314"/>
      <c r="F1209" s="314"/>
      <c r="G1209" s="314"/>
      <c r="H1209" s="314"/>
      <c r="I1209" s="314"/>
      <c r="J1209" s="315"/>
    </row>
    <row r="1210" spans="1:10" x14ac:dyDescent="0.25">
      <c r="A1210" s="313"/>
      <c r="B1210" s="314"/>
      <c r="C1210" s="314"/>
      <c r="D1210" s="314"/>
      <c r="E1210" s="314"/>
      <c r="F1210" s="314"/>
      <c r="G1210" s="314"/>
      <c r="H1210" s="314"/>
      <c r="I1210" s="314"/>
      <c r="J1210" s="315"/>
    </row>
    <row r="1211" spans="1:10" x14ac:dyDescent="0.25">
      <c r="A1211" s="313"/>
      <c r="B1211" s="314"/>
      <c r="C1211" s="314"/>
      <c r="D1211" s="314"/>
      <c r="E1211" s="314"/>
      <c r="F1211" s="314"/>
      <c r="G1211" s="314"/>
      <c r="H1211" s="314"/>
      <c r="I1211" s="314"/>
      <c r="J1211" s="315"/>
    </row>
    <row r="1212" spans="1:10" x14ac:dyDescent="0.25">
      <c r="A1212" s="313"/>
      <c r="B1212" s="314"/>
      <c r="C1212" s="314"/>
      <c r="D1212" s="314"/>
      <c r="E1212" s="314"/>
      <c r="F1212" s="314"/>
      <c r="G1212" s="314"/>
      <c r="H1212" s="314"/>
      <c r="I1212" s="314"/>
      <c r="J1212" s="315"/>
    </row>
    <row r="1213" spans="1:10" x14ac:dyDescent="0.25">
      <c r="A1213" s="313"/>
      <c r="B1213" s="314"/>
      <c r="C1213" s="314"/>
      <c r="D1213" s="314"/>
      <c r="E1213" s="314"/>
      <c r="F1213" s="314"/>
      <c r="G1213" s="314"/>
      <c r="H1213" s="314"/>
      <c r="I1213" s="314"/>
      <c r="J1213" s="315"/>
    </row>
    <row r="1214" spans="1:10" x14ac:dyDescent="0.25">
      <c r="A1214" s="313"/>
      <c r="B1214" s="314"/>
      <c r="C1214" s="314"/>
      <c r="D1214" s="314"/>
      <c r="E1214" s="314"/>
      <c r="F1214" s="314"/>
      <c r="G1214" s="314"/>
      <c r="H1214" s="314"/>
      <c r="I1214" s="314"/>
      <c r="J1214" s="315"/>
    </row>
    <row r="1215" spans="1:10" x14ac:dyDescent="0.25">
      <c r="A1215" s="313"/>
      <c r="B1215" s="314"/>
      <c r="C1215" s="314"/>
      <c r="D1215" s="314"/>
      <c r="E1215" s="314"/>
      <c r="F1215" s="314"/>
      <c r="G1215" s="314"/>
      <c r="H1215" s="314"/>
      <c r="I1215" s="314"/>
      <c r="J1215" s="315"/>
    </row>
    <row r="1216" spans="1:10" x14ac:dyDescent="0.25">
      <c r="A1216" s="313"/>
      <c r="B1216" s="314"/>
      <c r="C1216" s="314"/>
      <c r="D1216" s="314"/>
      <c r="E1216" s="314"/>
      <c r="F1216" s="314"/>
      <c r="G1216" s="314"/>
      <c r="H1216" s="314"/>
      <c r="I1216" s="314"/>
      <c r="J1216" s="315"/>
    </row>
    <row r="1217" spans="1:10" ht="15.75" thickBot="1" x14ac:dyDescent="0.3">
      <c r="A1217" s="316"/>
      <c r="B1217" s="309"/>
      <c r="C1217" s="309"/>
      <c r="D1217" s="309"/>
      <c r="E1217" s="309"/>
      <c r="F1217" s="309"/>
      <c r="G1217" s="309"/>
      <c r="H1217" s="309"/>
      <c r="I1217" s="309"/>
      <c r="J1217" s="317"/>
    </row>
    <row r="1218" spans="1:10" ht="15.75" thickBot="1" x14ac:dyDescent="0.3">
      <c r="A1218" s="318"/>
      <c r="B1218" s="319"/>
      <c r="C1218" s="319"/>
      <c r="D1218" s="319"/>
      <c r="E1218" s="319"/>
      <c r="F1218" s="319"/>
      <c r="G1218" s="319"/>
      <c r="H1218" s="319"/>
      <c r="I1218" s="319"/>
      <c r="J1218" s="320"/>
    </row>
    <row r="1219" spans="1:10" ht="18.75" x14ac:dyDescent="0.3">
      <c r="A1219" s="330" t="s">
        <v>216</v>
      </c>
      <c r="B1219" s="330"/>
      <c r="C1219" s="330"/>
      <c r="D1219" s="330"/>
      <c r="E1219" s="330"/>
      <c r="F1219" s="330"/>
      <c r="G1219" s="330"/>
      <c r="H1219" s="330"/>
      <c r="I1219" s="330"/>
      <c r="J1219" s="330"/>
    </row>
    <row r="1220" spans="1:10" ht="15.75" thickBot="1" x14ac:dyDescent="0.3">
      <c r="A1220" s="331"/>
      <c r="B1220" s="331"/>
      <c r="C1220" s="331"/>
      <c r="D1220" s="331"/>
      <c r="E1220" s="331"/>
      <c r="F1220" s="331"/>
      <c r="G1220" s="331"/>
      <c r="H1220" s="331"/>
      <c r="I1220" s="331"/>
      <c r="J1220" s="331"/>
    </row>
    <row r="1221" spans="1:10" ht="16.5" thickBot="1" x14ac:dyDescent="0.3">
      <c r="A1221" s="321" t="s">
        <v>183</v>
      </c>
      <c r="B1221" s="321"/>
      <c r="C1221" s="322"/>
      <c r="D1221" s="323"/>
      <c r="E1221" s="323"/>
      <c r="F1221" s="323"/>
      <c r="G1221" s="323"/>
      <c r="H1221" s="323"/>
      <c r="I1221" s="323"/>
      <c r="J1221" s="324"/>
    </row>
    <row r="1222" spans="1:10" ht="15.75" thickBot="1" x14ac:dyDescent="0.3">
      <c r="A1222" s="325"/>
      <c r="B1222" s="325"/>
      <c r="C1222" s="325"/>
      <c r="D1222" s="325"/>
      <c r="E1222" s="325"/>
      <c r="F1222" s="325"/>
      <c r="G1222" s="325"/>
      <c r="H1222" s="325"/>
      <c r="I1222" s="325"/>
      <c r="J1222" s="325"/>
    </row>
    <row r="1223" spans="1:10" ht="15.75" thickBot="1" x14ac:dyDescent="0.3">
      <c r="A1223" s="326" t="s">
        <v>68</v>
      </c>
      <c r="B1223" s="326"/>
      <c r="C1223" s="327"/>
      <c r="D1223" s="185"/>
      <c r="F1223" s="328" t="s">
        <v>69</v>
      </c>
      <c r="G1223" s="328"/>
      <c r="H1223" s="329"/>
      <c r="I1223" s="185"/>
    </row>
    <row r="1224" spans="1:10" x14ac:dyDescent="0.25">
      <c r="A1224" s="325"/>
      <c r="B1224" s="325"/>
      <c r="C1224" s="325"/>
      <c r="D1224" s="325"/>
      <c r="E1224" s="325"/>
      <c r="F1224" s="325"/>
      <c r="G1224" s="325"/>
      <c r="H1224" s="325"/>
      <c r="I1224" s="325"/>
      <c r="J1224" s="325"/>
    </row>
    <row r="1225" spans="1:10" ht="16.5" thickBot="1" x14ac:dyDescent="0.3">
      <c r="A1225" s="295" t="s">
        <v>184</v>
      </c>
      <c r="B1225" s="295"/>
      <c r="C1225" s="295"/>
      <c r="D1225" s="295"/>
      <c r="E1225" s="295"/>
      <c r="F1225" s="295"/>
      <c r="G1225" s="295"/>
      <c r="H1225" s="295"/>
      <c r="I1225" s="295"/>
      <c r="J1225" s="295"/>
    </row>
    <row r="1226" spans="1:10" x14ac:dyDescent="0.25">
      <c r="A1226" s="296"/>
      <c r="B1226" s="297"/>
      <c r="C1226" s="297"/>
      <c r="D1226" s="297"/>
      <c r="E1226" s="297"/>
      <c r="F1226" s="297"/>
      <c r="G1226" s="297"/>
      <c r="H1226" s="297"/>
      <c r="I1226" s="297"/>
      <c r="J1226" s="298"/>
    </row>
    <row r="1227" spans="1:10" x14ac:dyDescent="0.25">
      <c r="A1227" s="299"/>
      <c r="B1227" s="300"/>
      <c r="C1227" s="300"/>
      <c r="D1227" s="300"/>
      <c r="E1227" s="300"/>
      <c r="F1227" s="300"/>
      <c r="G1227" s="300"/>
      <c r="H1227" s="300"/>
      <c r="I1227" s="300"/>
      <c r="J1227" s="301"/>
    </row>
    <row r="1228" spans="1:10" x14ac:dyDescent="0.25">
      <c r="A1228" s="299"/>
      <c r="B1228" s="300"/>
      <c r="C1228" s="300"/>
      <c r="D1228" s="300"/>
      <c r="E1228" s="300"/>
      <c r="F1228" s="300"/>
      <c r="G1228" s="300"/>
      <c r="H1228" s="300"/>
      <c r="I1228" s="300"/>
      <c r="J1228" s="301"/>
    </row>
    <row r="1229" spans="1:10" x14ac:dyDescent="0.25">
      <c r="A1229" s="299"/>
      <c r="B1229" s="300"/>
      <c r="C1229" s="300"/>
      <c r="D1229" s="300"/>
      <c r="E1229" s="300"/>
      <c r="F1229" s="300"/>
      <c r="G1229" s="300"/>
      <c r="H1229" s="300"/>
      <c r="I1229" s="300"/>
      <c r="J1229" s="301"/>
    </row>
    <row r="1230" spans="1:10" x14ac:dyDescent="0.25">
      <c r="A1230" s="299"/>
      <c r="B1230" s="300"/>
      <c r="C1230" s="300"/>
      <c r="D1230" s="300"/>
      <c r="E1230" s="300"/>
      <c r="F1230" s="300"/>
      <c r="G1230" s="300"/>
      <c r="H1230" s="300"/>
      <c r="I1230" s="300"/>
      <c r="J1230" s="301"/>
    </row>
    <row r="1231" spans="1:10" x14ac:dyDescent="0.25">
      <c r="A1231" s="299"/>
      <c r="B1231" s="300"/>
      <c r="C1231" s="300"/>
      <c r="D1231" s="300"/>
      <c r="E1231" s="300"/>
      <c r="F1231" s="300"/>
      <c r="G1231" s="300"/>
      <c r="H1231" s="300"/>
      <c r="I1231" s="300"/>
      <c r="J1231" s="301"/>
    </row>
    <row r="1232" spans="1:10" x14ac:dyDescent="0.25">
      <c r="A1232" s="299"/>
      <c r="B1232" s="300"/>
      <c r="C1232" s="300"/>
      <c r="D1232" s="300"/>
      <c r="E1232" s="300"/>
      <c r="F1232" s="300"/>
      <c r="G1232" s="300"/>
      <c r="H1232" s="300"/>
      <c r="I1232" s="300"/>
      <c r="J1232" s="301"/>
    </row>
    <row r="1233" spans="1:10" x14ac:dyDescent="0.25">
      <c r="A1233" s="299"/>
      <c r="B1233" s="300"/>
      <c r="C1233" s="300"/>
      <c r="D1233" s="300"/>
      <c r="E1233" s="300"/>
      <c r="F1233" s="300"/>
      <c r="G1233" s="300"/>
      <c r="H1233" s="300"/>
      <c r="I1233" s="300"/>
      <c r="J1233" s="301"/>
    </row>
    <row r="1234" spans="1:10" x14ac:dyDescent="0.25">
      <c r="A1234" s="299"/>
      <c r="B1234" s="300"/>
      <c r="C1234" s="300"/>
      <c r="D1234" s="300"/>
      <c r="E1234" s="300"/>
      <c r="F1234" s="300"/>
      <c r="G1234" s="300"/>
      <c r="H1234" s="300"/>
      <c r="I1234" s="300"/>
      <c r="J1234" s="301"/>
    </row>
    <row r="1235" spans="1:10" ht="15.75" thickBot="1" x14ac:dyDescent="0.3">
      <c r="A1235" s="302"/>
      <c r="B1235" s="303"/>
      <c r="C1235" s="303"/>
      <c r="D1235" s="303"/>
      <c r="E1235" s="303"/>
      <c r="F1235" s="303"/>
      <c r="G1235" s="303"/>
      <c r="H1235" s="303"/>
      <c r="I1235" s="303"/>
      <c r="J1235" s="304"/>
    </row>
    <row r="1236" spans="1:10" x14ac:dyDescent="0.25">
      <c r="A1236" s="305"/>
      <c r="B1236" s="305"/>
      <c r="C1236" s="305"/>
      <c r="D1236" s="305"/>
      <c r="E1236" s="305"/>
      <c r="F1236" s="305"/>
      <c r="G1236" s="305"/>
      <c r="H1236" s="305"/>
      <c r="I1236" s="305"/>
      <c r="J1236" s="305"/>
    </row>
    <row r="1237" spans="1:10" ht="16.5" thickBot="1" x14ac:dyDescent="0.3">
      <c r="A1237" s="295" t="s">
        <v>29</v>
      </c>
      <c r="B1237" s="295"/>
      <c r="C1237" s="295"/>
      <c r="D1237" s="295"/>
      <c r="E1237" s="295"/>
      <c r="F1237" s="295"/>
      <c r="G1237" s="295"/>
      <c r="H1237" s="295"/>
      <c r="I1237" s="295"/>
      <c r="J1237" s="295"/>
    </row>
    <row r="1238" spans="1:10" x14ac:dyDescent="0.25">
      <c r="A1238" s="296"/>
      <c r="B1238" s="297"/>
      <c r="C1238" s="297"/>
      <c r="D1238" s="297"/>
      <c r="E1238" s="297"/>
      <c r="F1238" s="297"/>
      <c r="G1238" s="297"/>
      <c r="H1238" s="297"/>
      <c r="I1238" s="297"/>
      <c r="J1238" s="298"/>
    </row>
    <row r="1239" spans="1:10" x14ac:dyDescent="0.25">
      <c r="A1239" s="299"/>
      <c r="B1239" s="300"/>
      <c r="C1239" s="300"/>
      <c r="D1239" s="300"/>
      <c r="E1239" s="300"/>
      <c r="F1239" s="300"/>
      <c r="G1239" s="300"/>
      <c r="H1239" s="300"/>
      <c r="I1239" s="300"/>
      <c r="J1239" s="301"/>
    </row>
    <row r="1240" spans="1:10" x14ac:dyDescent="0.25">
      <c r="A1240" s="299"/>
      <c r="B1240" s="300"/>
      <c r="C1240" s="300"/>
      <c r="D1240" s="300"/>
      <c r="E1240" s="300"/>
      <c r="F1240" s="300"/>
      <c r="G1240" s="300"/>
      <c r="H1240" s="300"/>
      <c r="I1240" s="300"/>
      <c r="J1240" s="301"/>
    </row>
    <row r="1241" spans="1:10" x14ac:dyDescent="0.25">
      <c r="A1241" s="299"/>
      <c r="B1241" s="300"/>
      <c r="C1241" s="300"/>
      <c r="D1241" s="300"/>
      <c r="E1241" s="300"/>
      <c r="F1241" s="300"/>
      <c r="G1241" s="300"/>
      <c r="H1241" s="300"/>
      <c r="I1241" s="300"/>
      <c r="J1241" s="301"/>
    </row>
    <row r="1242" spans="1:10" ht="15.75" thickBot="1" x14ac:dyDescent="0.3">
      <c r="A1242" s="302"/>
      <c r="B1242" s="303"/>
      <c r="C1242" s="303"/>
      <c r="D1242" s="303"/>
      <c r="E1242" s="303"/>
      <c r="F1242" s="303"/>
      <c r="G1242" s="303"/>
      <c r="H1242" s="303"/>
      <c r="I1242" s="303"/>
      <c r="J1242" s="304"/>
    </row>
    <row r="1243" spans="1:10" x14ac:dyDescent="0.25">
      <c r="A1243" s="305"/>
      <c r="B1243" s="305"/>
      <c r="C1243" s="305"/>
      <c r="D1243" s="305"/>
      <c r="E1243" s="305"/>
      <c r="F1243" s="305"/>
      <c r="G1243" s="305"/>
      <c r="H1243" s="305"/>
      <c r="I1243" s="305"/>
      <c r="J1243" s="305"/>
    </row>
    <row r="1244" spans="1:10" ht="16.5" thickBot="1" x14ac:dyDescent="0.3">
      <c r="A1244" s="295" t="s">
        <v>27</v>
      </c>
      <c r="B1244" s="295"/>
      <c r="C1244" s="295"/>
      <c r="D1244" s="295"/>
      <c r="E1244" s="295"/>
      <c r="F1244" s="295"/>
      <c r="G1244" s="295"/>
      <c r="H1244" s="295"/>
      <c r="I1244" s="295"/>
      <c r="J1244" s="295"/>
    </row>
    <row r="1245" spans="1:10" ht="15.75" thickBot="1" x14ac:dyDescent="0.3">
      <c r="A1245" s="306"/>
      <c r="B1245" s="307"/>
      <c r="C1245" s="307"/>
      <c r="D1245" s="307"/>
      <c r="E1245" s="307"/>
      <c r="F1245" s="307"/>
      <c r="G1245" s="307"/>
      <c r="H1245" s="307"/>
      <c r="I1245" s="307"/>
      <c r="J1245" s="308"/>
    </row>
    <row r="1246" spans="1:10" x14ac:dyDescent="0.25">
      <c r="A1246" s="305"/>
      <c r="B1246" s="305"/>
      <c r="C1246" s="305"/>
      <c r="D1246" s="305"/>
      <c r="E1246" s="305"/>
      <c r="F1246" s="305"/>
      <c r="G1246" s="305"/>
      <c r="H1246" s="305"/>
      <c r="I1246" s="305"/>
      <c r="J1246" s="305"/>
    </row>
    <row r="1247" spans="1:10" ht="41.1" customHeight="1" thickBot="1" x14ac:dyDescent="0.3">
      <c r="A1247" s="309" t="s">
        <v>185</v>
      </c>
      <c r="B1247" s="309"/>
      <c r="C1247" s="309"/>
      <c r="D1247" s="309"/>
      <c r="E1247" s="309"/>
      <c r="F1247" s="309"/>
      <c r="G1247" s="309"/>
      <c r="H1247" s="309"/>
      <c r="I1247" s="309"/>
      <c r="J1247" s="309"/>
    </row>
    <row r="1248" spans="1:10" x14ac:dyDescent="0.25">
      <c r="A1248" s="310"/>
      <c r="B1248" s="311"/>
      <c r="C1248" s="311"/>
      <c r="D1248" s="311"/>
      <c r="E1248" s="311"/>
      <c r="F1248" s="311"/>
      <c r="G1248" s="311"/>
      <c r="H1248" s="311"/>
      <c r="I1248" s="311"/>
      <c r="J1248" s="312"/>
    </row>
    <row r="1249" spans="1:10" x14ac:dyDescent="0.25">
      <c r="A1249" s="313"/>
      <c r="B1249" s="314"/>
      <c r="C1249" s="314"/>
      <c r="D1249" s="314"/>
      <c r="E1249" s="314"/>
      <c r="F1249" s="314"/>
      <c r="G1249" s="314"/>
      <c r="H1249" s="314"/>
      <c r="I1249" s="314"/>
      <c r="J1249" s="315"/>
    </row>
    <row r="1250" spans="1:10" x14ac:dyDescent="0.25">
      <c r="A1250" s="313"/>
      <c r="B1250" s="314"/>
      <c r="C1250" s="314"/>
      <c r="D1250" s="314"/>
      <c r="E1250" s="314"/>
      <c r="F1250" s="314"/>
      <c r="G1250" s="314"/>
      <c r="H1250" s="314"/>
      <c r="I1250" s="314"/>
      <c r="J1250" s="315"/>
    </row>
    <row r="1251" spans="1:10" x14ac:dyDescent="0.25">
      <c r="A1251" s="313"/>
      <c r="B1251" s="314"/>
      <c r="C1251" s="314"/>
      <c r="D1251" s="314"/>
      <c r="E1251" s="314"/>
      <c r="F1251" s="314"/>
      <c r="G1251" s="314"/>
      <c r="H1251" s="314"/>
      <c r="I1251" s="314"/>
      <c r="J1251" s="315"/>
    </row>
    <row r="1252" spans="1:10" x14ac:dyDescent="0.25">
      <c r="A1252" s="313"/>
      <c r="B1252" s="314"/>
      <c r="C1252" s="314"/>
      <c r="D1252" s="314"/>
      <c r="E1252" s="314"/>
      <c r="F1252" s="314"/>
      <c r="G1252" s="314"/>
      <c r="H1252" s="314"/>
      <c r="I1252" s="314"/>
      <c r="J1252" s="315"/>
    </row>
    <row r="1253" spans="1:10" x14ac:dyDescent="0.25">
      <c r="A1253" s="313"/>
      <c r="B1253" s="314"/>
      <c r="C1253" s="314"/>
      <c r="D1253" s="314"/>
      <c r="E1253" s="314"/>
      <c r="F1253" s="314"/>
      <c r="G1253" s="314"/>
      <c r="H1253" s="314"/>
      <c r="I1253" s="314"/>
      <c r="J1253" s="315"/>
    </row>
    <row r="1254" spans="1:10" x14ac:dyDescent="0.25">
      <c r="A1254" s="313"/>
      <c r="B1254" s="314"/>
      <c r="C1254" s="314"/>
      <c r="D1254" s="314"/>
      <c r="E1254" s="314"/>
      <c r="F1254" s="314"/>
      <c r="G1254" s="314"/>
      <c r="H1254" s="314"/>
      <c r="I1254" s="314"/>
      <c r="J1254" s="315"/>
    </row>
    <row r="1255" spans="1:10" x14ac:dyDescent="0.25">
      <c r="A1255" s="313"/>
      <c r="B1255" s="314"/>
      <c r="C1255" s="314"/>
      <c r="D1255" s="314"/>
      <c r="E1255" s="314"/>
      <c r="F1255" s="314"/>
      <c r="G1255" s="314"/>
      <c r="H1255" s="314"/>
      <c r="I1255" s="314"/>
      <c r="J1255" s="315"/>
    </row>
    <row r="1256" spans="1:10" x14ac:dyDescent="0.25">
      <c r="A1256" s="313"/>
      <c r="B1256" s="314"/>
      <c r="C1256" s="314"/>
      <c r="D1256" s="314"/>
      <c r="E1256" s="314"/>
      <c r="F1256" s="314"/>
      <c r="G1256" s="314"/>
      <c r="H1256" s="314"/>
      <c r="I1256" s="314"/>
      <c r="J1256" s="315"/>
    </row>
    <row r="1257" spans="1:10" x14ac:dyDescent="0.25">
      <c r="A1257" s="313"/>
      <c r="B1257" s="314"/>
      <c r="C1257" s="314"/>
      <c r="D1257" s="314"/>
      <c r="E1257" s="314"/>
      <c r="F1257" s="314"/>
      <c r="G1257" s="314"/>
      <c r="H1257" s="314"/>
      <c r="I1257" s="314"/>
      <c r="J1257" s="315"/>
    </row>
    <row r="1258" spans="1:10" x14ac:dyDescent="0.25">
      <c r="A1258" s="313"/>
      <c r="B1258" s="314"/>
      <c r="C1258" s="314"/>
      <c r="D1258" s="314"/>
      <c r="E1258" s="314"/>
      <c r="F1258" s="314"/>
      <c r="G1258" s="314"/>
      <c r="H1258" s="314"/>
      <c r="I1258" s="314"/>
      <c r="J1258" s="315"/>
    </row>
    <row r="1259" spans="1:10" ht="15.75" thickBot="1" x14ac:dyDescent="0.3">
      <c r="A1259" s="316"/>
      <c r="B1259" s="309"/>
      <c r="C1259" s="309"/>
      <c r="D1259" s="309"/>
      <c r="E1259" s="309"/>
      <c r="F1259" s="309"/>
      <c r="G1259" s="309"/>
      <c r="H1259" s="309"/>
      <c r="I1259" s="309"/>
      <c r="J1259" s="317"/>
    </row>
    <row r="1260" spans="1:10" ht="15.75" thickBot="1" x14ac:dyDescent="0.3">
      <c r="A1260" s="318"/>
      <c r="B1260" s="319"/>
      <c r="C1260" s="319"/>
      <c r="D1260" s="319"/>
      <c r="E1260" s="319"/>
      <c r="F1260" s="319"/>
      <c r="G1260" s="319"/>
      <c r="H1260" s="319"/>
      <c r="I1260" s="319"/>
      <c r="J1260" s="320"/>
    </row>
  </sheetData>
  <customSheetViews>
    <customSheetView guid="{350610BE-E33E-45EF-97EC-9E2830199A90}">
      <selection activeCell="M11" sqref="M11"/>
      <rowBreaks count="7" manualBreakCount="7">
        <brk id="86" max="9" man="1"/>
        <brk id="129" max="9" man="1"/>
        <brk id="172" max="9" man="1"/>
        <brk id="215" max="9" man="1"/>
        <brk id="258" max="9" man="1"/>
        <brk id="344" max="9" man="1"/>
        <brk id="387" max="9" man="1"/>
      </rowBreaks>
      <pageMargins left="0.7" right="0.7" top="0.75" bottom="0.75" header="0.3" footer="0.3"/>
      <pageSetup orientation="portrait" r:id="rId1"/>
    </customSheetView>
  </customSheetViews>
  <mergeCells count="600">
    <mergeCell ref="A406:J406"/>
    <mergeCell ref="A407:J407"/>
    <mergeCell ref="A408:J419"/>
    <mergeCell ref="A420:J420"/>
    <mergeCell ref="A397:J397"/>
    <mergeCell ref="A398:J402"/>
    <mergeCell ref="A403:J403"/>
    <mergeCell ref="A404:J404"/>
    <mergeCell ref="A405:J405"/>
    <mergeCell ref="A383:C383"/>
    <mergeCell ref="F383:H383"/>
    <mergeCell ref="A384:J384"/>
    <mergeCell ref="A385:J385"/>
    <mergeCell ref="A386:J395"/>
    <mergeCell ref="A396:J396"/>
    <mergeCell ref="A378:J378"/>
    <mergeCell ref="A379:J379"/>
    <mergeCell ref="A380:J380"/>
    <mergeCell ref="A381:B381"/>
    <mergeCell ref="C381:J381"/>
    <mergeCell ref="A382:J382"/>
    <mergeCell ref="A362:J362"/>
    <mergeCell ref="A363:J363"/>
    <mergeCell ref="A364:J364"/>
    <mergeCell ref="A365:J365"/>
    <mergeCell ref="A366:J377"/>
    <mergeCell ref="A343:J343"/>
    <mergeCell ref="A344:J353"/>
    <mergeCell ref="A354:J354"/>
    <mergeCell ref="A355:J355"/>
    <mergeCell ref="A356:J360"/>
    <mergeCell ref="A361:J361"/>
    <mergeCell ref="A339:B339"/>
    <mergeCell ref="C339:J339"/>
    <mergeCell ref="A340:J340"/>
    <mergeCell ref="A341:C341"/>
    <mergeCell ref="F341:H341"/>
    <mergeCell ref="A342:J342"/>
    <mergeCell ref="A322:J322"/>
    <mergeCell ref="A323:J323"/>
    <mergeCell ref="A324:J335"/>
    <mergeCell ref="A336:J336"/>
    <mergeCell ref="A337:J337"/>
    <mergeCell ref="A338:J338"/>
    <mergeCell ref="A313:J313"/>
    <mergeCell ref="A314:J318"/>
    <mergeCell ref="A319:J319"/>
    <mergeCell ref="A320:J320"/>
    <mergeCell ref="A321:J321"/>
    <mergeCell ref="A299:C299"/>
    <mergeCell ref="F299:H299"/>
    <mergeCell ref="A300:J300"/>
    <mergeCell ref="A301:J301"/>
    <mergeCell ref="A302:J311"/>
    <mergeCell ref="A312:J312"/>
    <mergeCell ref="A294:J294"/>
    <mergeCell ref="A295:J295"/>
    <mergeCell ref="A296:J296"/>
    <mergeCell ref="A297:B297"/>
    <mergeCell ref="C297:J297"/>
    <mergeCell ref="A298:J298"/>
    <mergeCell ref="A278:J278"/>
    <mergeCell ref="A279:J279"/>
    <mergeCell ref="A280:J280"/>
    <mergeCell ref="A281:J281"/>
    <mergeCell ref="A282:J293"/>
    <mergeCell ref="A259:J259"/>
    <mergeCell ref="A260:J269"/>
    <mergeCell ref="A270:J270"/>
    <mergeCell ref="A271:J271"/>
    <mergeCell ref="A272:J276"/>
    <mergeCell ref="A277:J277"/>
    <mergeCell ref="A255:B255"/>
    <mergeCell ref="C255:J255"/>
    <mergeCell ref="A256:J256"/>
    <mergeCell ref="A257:C257"/>
    <mergeCell ref="F257:H257"/>
    <mergeCell ref="A258:J258"/>
    <mergeCell ref="A238:J238"/>
    <mergeCell ref="A239:J239"/>
    <mergeCell ref="A240:J251"/>
    <mergeCell ref="A252:J252"/>
    <mergeCell ref="A253:J253"/>
    <mergeCell ref="A254:J254"/>
    <mergeCell ref="A229:J229"/>
    <mergeCell ref="A230:J234"/>
    <mergeCell ref="A235:J235"/>
    <mergeCell ref="A236:J236"/>
    <mergeCell ref="A237:J237"/>
    <mergeCell ref="A215:C215"/>
    <mergeCell ref="F215:H215"/>
    <mergeCell ref="A216:J216"/>
    <mergeCell ref="A217:J217"/>
    <mergeCell ref="A218:J227"/>
    <mergeCell ref="A228:J228"/>
    <mergeCell ref="A210:J210"/>
    <mergeCell ref="A211:J211"/>
    <mergeCell ref="A212:J212"/>
    <mergeCell ref="A213:B213"/>
    <mergeCell ref="C213:J213"/>
    <mergeCell ref="A214:J214"/>
    <mergeCell ref="A194:J194"/>
    <mergeCell ref="A195:J195"/>
    <mergeCell ref="A196:J196"/>
    <mergeCell ref="A197:J197"/>
    <mergeCell ref="A198:J209"/>
    <mergeCell ref="A175:J175"/>
    <mergeCell ref="A176:J185"/>
    <mergeCell ref="A186:J186"/>
    <mergeCell ref="A187:J187"/>
    <mergeCell ref="A188:J192"/>
    <mergeCell ref="A193:J193"/>
    <mergeCell ref="A171:B171"/>
    <mergeCell ref="C171:J171"/>
    <mergeCell ref="A172:J172"/>
    <mergeCell ref="A173:C173"/>
    <mergeCell ref="F173:H173"/>
    <mergeCell ref="A174:J174"/>
    <mergeCell ref="A154:J154"/>
    <mergeCell ref="A155:J155"/>
    <mergeCell ref="A156:J167"/>
    <mergeCell ref="A168:J168"/>
    <mergeCell ref="A169:J169"/>
    <mergeCell ref="A170:J170"/>
    <mergeCell ref="A145:J145"/>
    <mergeCell ref="A146:J150"/>
    <mergeCell ref="A151:J151"/>
    <mergeCell ref="A152:J152"/>
    <mergeCell ref="A153:J153"/>
    <mergeCell ref="A131:C131"/>
    <mergeCell ref="F131:H131"/>
    <mergeCell ref="A132:J132"/>
    <mergeCell ref="A133:J133"/>
    <mergeCell ref="A134:J143"/>
    <mergeCell ref="A144:J144"/>
    <mergeCell ref="A126:J126"/>
    <mergeCell ref="A127:J127"/>
    <mergeCell ref="A128:J128"/>
    <mergeCell ref="A129:B129"/>
    <mergeCell ref="C129:J129"/>
    <mergeCell ref="A130:J130"/>
    <mergeCell ref="A110:J110"/>
    <mergeCell ref="A111:J111"/>
    <mergeCell ref="A112:J112"/>
    <mergeCell ref="A113:J113"/>
    <mergeCell ref="A114:J125"/>
    <mergeCell ref="A91:J91"/>
    <mergeCell ref="A92:J101"/>
    <mergeCell ref="A102:J102"/>
    <mergeCell ref="A103:J103"/>
    <mergeCell ref="A104:J108"/>
    <mergeCell ref="A109:J109"/>
    <mergeCell ref="A87:B87"/>
    <mergeCell ref="C87:J87"/>
    <mergeCell ref="A88:J88"/>
    <mergeCell ref="A89:C89"/>
    <mergeCell ref="F89:H89"/>
    <mergeCell ref="A90:J90"/>
    <mergeCell ref="A70:J70"/>
    <mergeCell ref="A71:J71"/>
    <mergeCell ref="A72:J83"/>
    <mergeCell ref="A84:J84"/>
    <mergeCell ref="A85:J85"/>
    <mergeCell ref="A86:J86"/>
    <mergeCell ref="A61:J61"/>
    <mergeCell ref="A62:J66"/>
    <mergeCell ref="A67:J67"/>
    <mergeCell ref="A68:J68"/>
    <mergeCell ref="A69:J69"/>
    <mergeCell ref="A47:C47"/>
    <mergeCell ref="F47:H47"/>
    <mergeCell ref="A48:J48"/>
    <mergeCell ref="A49:J49"/>
    <mergeCell ref="A50:J59"/>
    <mergeCell ref="A60:J60"/>
    <mergeCell ref="A42:J42"/>
    <mergeCell ref="A43:J43"/>
    <mergeCell ref="A44:J44"/>
    <mergeCell ref="A45:B45"/>
    <mergeCell ref="C45:J45"/>
    <mergeCell ref="A46:J46"/>
    <mergeCell ref="A25:J25"/>
    <mergeCell ref="A27:J27"/>
    <mergeCell ref="A29:J29"/>
    <mergeCell ref="A28:J28"/>
    <mergeCell ref="A30:J41"/>
    <mergeCell ref="A26:J26"/>
    <mergeCell ref="A1:J1"/>
    <mergeCell ref="A3:B3"/>
    <mergeCell ref="C3:J3"/>
    <mergeCell ref="A2:J2"/>
    <mergeCell ref="F5:H5"/>
    <mergeCell ref="A5:C5"/>
    <mergeCell ref="A4:J4"/>
    <mergeCell ref="A6:J6"/>
    <mergeCell ref="A8:J17"/>
    <mergeCell ref="A18:J18"/>
    <mergeCell ref="A19:J19"/>
    <mergeCell ref="A20:J24"/>
    <mergeCell ref="A7:J7"/>
    <mergeCell ref="A421:J421"/>
    <mergeCell ref="A422:J422"/>
    <mergeCell ref="A423:B423"/>
    <mergeCell ref="C423:J423"/>
    <mergeCell ref="A424:J424"/>
    <mergeCell ref="A425:C425"/>
    <mergeCell ref="F425:H425"/>
    <mergeCell ref="A426:J426"/>
    <mergeCell ref="A427:J427"/>
    <mergeCell ref="A428:J437"/>
    <mergeCell ref="A438:J438"/>
    <mergeCell ref="A439:J439"/>
    <mergeCell ref="A440:J444"/>
    <mergeCell ref="A445:J445"/>
    <mergeCell ref="A446:J446"/>
    <mergeCell ref="A447:J447"/>
    <mergeCell ref="A448:J448"/>
    <mergeCell ref="A449:J449"/>
    <mergeCell ref="A450:J461"/>
    <mergeCell ref="A462:J462"/>
    <mergeCell ref="A463:J463"/>
    <mergeCell ref="A464:J464"/>
    <mergeCell ref="A465:B465"/>
    <mergeCell ref="C465:J465"/>
    <mergeCell ref="A466:J466"/>
    <mergeCell ref="A467:C467"/>
    <mergeCell ref="F467:H467"/>
    <mergeCell ref="A468:J468"/>
    <mergeCell ref="A469:J469"/>
    <mergeCell ref="A470:J479"/>
    <mergeCell ref="A480:J480"/>
    <mergeCell ref="A481:J481"/>
    <mergeCell ref="A482:J486"/>
    <mergeCell ref="A487:J487"/>
    <mergeCell ref="A488:J488"/>
    <mergeCell ref="A489:J489"/>
    <mergeCell ref="A490:J490"/>
    <mergeCell ref="A491:J491"/>
    <mergeCell ref="A492:J503"/>
    <mergeCell ref="A504:J504"/>
    <mergeCell ref="A505:J505"/>
    <mergeCell ref="A506:J506"/>
    <mergeCell ref="A507:B507"/>
    <mergeCell ref="C507:J507"/>
    <mergeCell ref="A508:J508"/>
    <mergeCell ref="A509:C509"/>
    <mergeCell ref="F509:H509"/>
    <mergeCell ref="A510:J510"/>
    <mergeCell ref="A511:J511"/>
    <mergeCell ref="A512:J521"/>
    <mergeCell ref="A522:J522"/>
    <mergeCell ref="A523:J523"/>
    <mergeCell ref="A524:J528"/>
    <mergeCell ref="A529:J529"/>
    <mergeCell ref="A530:J530"/>
    <mergeCell ref="A531:J531"/>
    <mergeCell ref="A532:J532"/>
    <mergeCell ref="A533:J533"/>
    <mergeCell ref="A534:J545"/>
    <mergeCell ref="A546:J546"/>
    <mergeCell ref="A547:J547"/>
    <mergeCell ref="A548:J548"/>
    <mergeCell ref="A549:B549"/>
    <mergeCell ref="C549:J549"/>
    <mergeCell ref="A550:J550"/>
    <mergeCell ref="A551:C551"/>
    <mergeCell ref="F551:H551"/>
    <mergeCell ref="A552:J552"/>
    <mergeCell ref="A553:J553"/>
    <mergeCell ref="A554:J563"/>
    <mergeCell ref="A564:J564"/>
    <mergeCell ref="A565:J565"/>
    <mergeCell ref="A566:J570"/>
    <mergeCell ref="A571:J571"/>
    <mergeCell ref="A572:J572"/>
    <mergeCell ref="A573:J573"/>
    <mergeCell ref="A574:J574"/>
    <mergeCell ref="A576:J587"/>
    <mergeCell ref="A588:J588"/>
    <mergeCell ref="A589:J589"/>
    <mergeCell ref="A590:J590"/>
    <mergeCell ref="A575:J575"/>
    <mergeCell ref="A591:B591"/>
    <mergeCell ref="C591:J591"/>
    <mergeCell ref="A592:J592"/>
    <mergeCell ref="A593:C593"/>
    <mergeCell ref="F593:H593"/>
    <mergeCell ref="A594:J594"/>
    <mergeCell ref="A595:J595"/>
    <mergeCell ref="A596:J605"/>
    <mergeCell ref="A606:J606"/>
    <mergeCell ref="A607:J607"/>
    <mergeCell ref="A608:J612"/>
    <mergeCell ref="A613:J613"/>
    <mergeCell ref="A614:J614"/>
    <mergeCell ref="A615:J615"/>
    <mergeCell ref="A616:J616"/>
    <mergeCell ref="A617:J617"/>
    <mergeCell ref="A618:J629"/>
    <mergeCell ref="A630:J630"/>
    <mergeCell ref="A631:J631"/>
    <mergeCell ref="A632:J632"/>
    <mergeCell ref="A633:B633"/>
    <mergeCell ref="C633:J633"/>
    <mergeCell ref="A634:J634"/>
    <mergeCell ref="A635:C635"/>
    <mergeCell ref="F635:H635"/>
    <mergeCell ref="A636:J636"/>
    <mergeCell ref="A637:J637"/>
    <mergeCell ref="A638:J647"/>
    <mergeCell ref="A648:J648"/>
    <mergeCell ref="A649:J649"/>
    <mergeCell ref="A650:J654"/>
    <mergeCell ref="A655:J655"/>
    <mergeCell ref="A656:J656"/>
    <mergeCell ref="A657:J657"/>
    <mergeCell ref="A658:J658"/>
    <mergeCell ref="A659:J659"/>
    <mergeCell ref="A660:J671"/>
    <mergeCell ref="A672:J672"/>
    <mergeCell ref="A673:J673"/>
    <mergeCell ref="A674:J674"/>
    <mergeCell ref="A675:B675"/>
    <mergeCell ref="C675:J675"/>
    <mergeCell ref="A676:J676"/>
    <mergeCell ref="A677:C677"/>
    <mergeCell ref="F677:H677"/>
    <mergeCell ref="A678:J678"/>
    <mergeCell ref="A679:J679"/>
    <mergeCell ref="A680:J689"/>
    <mergeCell ref="A690:J690"/>
    <mergeCell ref="A691:J691"/>
    <mergeCell ref="A692:J696"/>
    <mergeCell ref="A697:J697"/>
    <mergeCell ref="A698:J698"/>
    <mergeCell ref="A699:J699"/>
    <mergeCell ref="A700:J700"/>
    <mergeCell ref="A701:J701"/>
    <mergeCell ref="A702:J713"/>
    <mergeCell ref="A714:J714"/>
    <mergeCell ref="A715:J715"/>
    <mergeCell ref="A716:J716"/>
    <mergeCell ref="A717:B717"/>
    <mergeCell ref="C717:J717"/>
    <mergeCell ref="A718:J718"/>
    <mergeCell ref="A719:C719"/>
    <mergeCell ref="F719:H719"/>
    <mergeCell ref="A720:J720"/>
    <mergeCell ref="A721:J721"/>
    <mergeCell ref="A722:J731"/>
    <mergeCell ref="A732:J732"/>
    <mergeCell ref="A733:J733"/>
    <mergeCell ref="A734:J738"/>
    <mergeCell ref="A739:J739"/>
    <mergeCell ref="A740:J740"/>
    <mergeCell ref="A741:J741"/>
    <mergeCell ref="A742:J742"/>
    <mergeCell ref="A743:J743"/>
    <mergeCell ref="A744:J755"/>
    <mergeCell ref="A756:J756"/>
    <mergeCell ref="A757:J757"/>
    <mergeCell ref="A758:J758"/>
    <mergeCell ref="A759:B759"/>
    <mergeCell ref="C759:J759"/>
    <mergeCell ref="A760:J760"/>
    <mergeCell ref="A761:C761"/>
    <mergeCell ref="F761:H761"/>
    <mergeCell ref="A762:J762"/>
    <mergeCell ref="A763:J763"/>
    <mergeCell ref="A764:J773"/>
    <mergeCell ref="A774:J774"/>
    <mergeCell ref="A775:J775"/>
    <mergeCell ref="A776:J780"/>
    <mergeCell ref="A781:J781"/>
    <mergeCell ref="A782:J782"/>
    <mergeCell ref="A783:J783"/>
    <mergeCell ref="A784:J784"/>
    <mergeCell ref="A785:J785"/>
    <mergeCell ref="A786:J797"/>
    <mergeCell ref="A798:J798"/>
    <mergeCell ref="A799:J799"/>
    <mergeCell ref="A800:J800"/>
    <mergeCell ref="A801:B801"/>
    <mergeCell ref="C801:J801"/>
    <mergeCell ref="A802:J802"/>
    <mergeCell ref="A803:C803"/>
    <mergeCell ref="F803:H803"/>
    <mergeCell ref="A804:J804"/>
    <mergeCell ref="A805:J805"/>
    <mergeCell ref="A806:J815"/>
    <mergeCell ref="A816:J816"/>
    <mergeCell ref="A817:J817"/>
    <mergeCell ref="A818:J822"/>
    <mergeCell ref="A823:J823"/>
    <mergeCell ref="A824:J824"/>
    <mergeCell ref="A825:J825"/>
    <mergeCell ref="A826:J826"/>
    <mergeCell ref="A827:J827"/>
    <mergeCell ref="A828:J839"/>
    <mergeCell ref="A840:J840"/>
    <mergeCell ref="A841:J841"/>
    <mergeCell ref="A842:J842"/>
    <mergeCell ref="A843:B843"/>
    <mergeCell ref="C843:J843"/>
    <mergeCell ref="A844:J844"/>
    <mergeCell ref="A845:C845"/>
    <mergeCell ref="F845:H845"/>
    <mergeCell ref="A846:J846"/>
    <mergeCell ref="A847:J847"/>
    <mergeCell ref="A848:J857"/>
    <mergeCell ref="A858:J858"/>
    <mergeCell ref="A859:J859"/>
    <mergeCell ref="A860:J864"/>
    <mergeCell ref="A865:J865"/>
    <mergeCell ref="A866:J866"/>
    <mergeCell ref="A867:J867"/>
    <mergeCell ref="A868:J868"/>
    <mergeCell ref="A869:J869"/>
    <mergeCell ref="A870:J881"/>
    <mergeCell ref="A882:J882"/>
    <mergeCell ref="A883:J883"/>
    <mergeCell ref="A884:J884"/>
    <mergeCell ref="A885:B885"/>
    <mergeCell ref="C885:J885"/>
    <mergeCell ref="A886:J886"/>
    <mergeCell ref="A887:C887"/>
    <mergeCell ref="F887:H887"/>
    <mergeCell ref="A888:J888"/>
    <mergeCell ref="A889:J889"/>
    <mergeCell ref="A890:J899"/>
    <mergeCell ref="A900:J900"/>
    <mergeCell ref="A901:J901"/>
    <mergeCell ref="A902:J906"/>
    <mergeCell ref="A907:J907"/>
    <mergeCell ref="A908:J908"/>
    <mergeCell ref="A909:J909"/>
    <mergeCell ref="A910:J910"/>
    <mergeCell ref="A911:J911"/>
    <mergeCell ref="A912:J923"/>
    <mergeCell ref="A924:J924"/>
    <mergeCell ref="A925:J925"/>
    <mergeCell ref="A926:J926"/>
    <mergeCell ref="A927:B927"/>
    <mergeCell ref="C927:J927"/>
    <mergeCell ref="A928:J928"/>
    <mergeCell ref="A929:C929"/>
    <mergeCell ref="F929:H929"/>
    <mergeCell ref="A930:J930"/>
    <mergeCell ref="A931:J931"/>
    <mergeCell ref="A932:J941"/>
    <mergeCell ref="A942:J942"/>
    <mergeCell ref="A943:J943"/>
    <mergeCell ref="A944:J948"/>
    <mergeCell ref="A949:J949"/>
    <mergeCell ref="A950:J950"/>
    <mergeCell ref="A951:J951"/>
    <mergeCell ref="A952:J952"/>
    <mergeCell ref="A953:J953"/>
    <mergeCell ref="A954:J965"/>
    <mergeCell ref="A966:J966"/>
    <mergeCell ref="A967:J967"/>
    <mergeCell ref="A968:J968"/>
    <mergeCell ref="A969:B969"/>
    <mergeCell ref="C969:J969"/>
    <mergeCell ref="A970:J970"/>
    <mergeCell ref="A971:C971"/>
    <mergeCell ref="F971:H971"/>
    <mergeCell ref="A972:J972"/>
    <mergeCell ref="A973:J973"/>
    <mergeCell ref="A974:J983"/>
    <mergeCell ref="A984:J984"/>
    <mergeCell ref="A985:J985"/>
    <mergeCell ref="A986:J990"/>
    <mergeCell ref="A991:J991"/>
    <mergeCell ref="A992:J992"/>
    <mergeCell ref="A993:J993"/>
    <mergeCell ref="A994:J994"/>
    <mergeCell ref="A995:J995"/>
    <mergeCell ref="A996:J1007"/>
    <mergeCell ref="A1008:J1008"/>
    <mergeCell ref="A1009:J1009"/>
    <mergeCell ref="A1010:J1010"/>
    <mergeCell ref="A1011:B1011"/>
    <mergeCell ref="C1011:J1011"/>
    <mergeCell ref="A1012:J1012"/>
    <mergeCell ref="A1013:C1013"/>
    <mergeCell ref="F1013:H1013"/>
    <mergeCell ref="A1014:J1014"/>
    <mergeCell ref="A1015:J1015"/>
    <mergeCell ref="A1016:J1025"/>
    <mergeCell ref="A1026:J1026"/>
    <mergeCell ref="A1027:J1027"/>
    <mergeCell ref="A1028:J1032"/>
    <mergeCell ref="A1033:J1033"/>
    <mergeCell ref="A1034:J1034"/>
    <mergeCell ref="A1035:J1035"/>
    <mergeCell ref="A1036:J1036"/>
    <mergeCell ref="A1037:J1037"/>
    <mergeCell ref="A1038:J1049"/>
    <mergeCell ref="A1050:J1050"/>
    <mergeCell ref="A1051:J1051"/>
    <mergeCell ref="A1052:J1052"/>
    <mergeCell ref="A1053:B1053"/>
    <mergeCell ref="C1053:J1053"/>
    <mergeCell ref="A1054:J1054"/>
    <mergeCell ref="A1055:C1055"/>
    <mergeCell ref="F1055:H1055"/>
    <mergeCell ref="A1056:J1056"/>
    <mergeCell ref="A1057:J1057"/>
    <mergeCell ref="A1058:J1067"/>
    <mergeCell ref="A1068:J1068"/>
    <mergeCell ref="A1069:J1069"/>
    <mergeCell ref="A1070:J1074"/>
    <mergeCell ref="A1075:J1075"/>
    <mergeCell ref="A1076:J1076"/>
    <mergeCell ref="A1077:J1077"/>
    <mergeCell ref="A1078:J1078"/>
    <mergeCell ref="A1079:J1079"/>
    <mergeCell ref="A1080:J1091"/>
    <mergeCell ref="A1092:J1092"/>
    <mergeCell ref="A1093:J1093"/>
    <mergeCell ref="A1094:J1094"/>
    <mergeCell ref="A1095:B1095"/>
    <mergeCell ref="C1095:J1095"/>
    <mergeCell ref="A1096:J1096"/>
    <mergeCell ref="A1097:C1097"/>
    <mergeCell ref="F1097:H1097"/>
    <mergeCell ref="A1098:J1098"/>
    <mergeCell ref="A1099:J1099"/>
    <mergeCell ref="A1100:J1109"/>
    <mergeCell ref="A1110:J1110"/>
    <mergeCell ref="A1111:J1111"/>
    <mergeCell ref="A1112:J1116"/>
    <mergeCell ref="A1117:J1117"/>
    <mergeCell ref="A1118:J1118"/>
    <mergeCell ref="A1119:J1119"/>
    <mergeCell ref="A1120:J1120"/>
    <mergeCell ref="A1121:J1121"/>
    <mergeCell ref="A1122:J1133"/>
    <mergeCell ref="A1134:J1134"/>
    <mergeCell ref="A1135:J1135"/>
    <mergeCell ref="A1136:J1136"/>
    <mergeCell ref="A1137:B1137"/>
    <mergeCell ref="C1137:J1137"/>
    <mergeCell ref="A1138:J1138"/>
    <mergeCell ref="A1139:C1139"/>
    <mergeCell ref="F1139:H1139"/>
    <mergeCell ref="A1140:J1140"/>
    <mergeCell ref="A1141:J1141"/>
    <mergeCell ref="A1142:J1151"/>
    <mergeCell ref="A1152:J1152"/>
    <mergeCell ref="A1153:J1153"/>
    <mergeCell ref="A1154:J1158"/>
    <mergeCell ref="A1159:J1159"/>
    <mergeCell ref="A1160:J1160"/>
    <mergeCell ref="A1161:J1161"/>
    <mergeCell ref="A1162:J1162"/>
    <mergeCell ref="A1163:J1163"/>
    <mergeCell ref="A1164:J1175"/>
    <mergeCell ref="A1176:J1176"/>
    <mergeCell ref="A1177:J1177"/>
    <mergeCell ref="A1178:J1178"/>
    <mergeCell ref="A1179:B1179"/>
    <mergeCell ref="C1179:J1179"/>
    <mergeCell ref="A1180:J1180"/>
    <mergeCell ref="A1181:C1181"/>
    <mergeCell ref="F1181:H1181"/>
    <mergeCell ref="A1182:J1182"/>
    <mergeCell ref="A1183:J1183"/>
    <mergeCell ref="A1184:J1193"/>
    <mergeCell ref="A1194:J1194"/>
    <mergeCell ref="A1195:J1195"/>
    <mergeCell ref="A1196:J1200"/>
    <mergeCell ref="A1201:J1201"/>
    <mergeCell ref="A1202:J1202"/>
    <mergeCell ref="A1203:J1203"/>
    <mergeCell ref="A1204:J1204"/>
    <mergeCell ref="A1205:J1205"/>
    <mergeCell ref="A1206:J1217"/>
    <mergeCell ref="A1218:J1218"/>
    <mergeCell ref="A1219:J1219"/>
    <mergeCell ref="A1220:J1220"/>
    <mergeCell ref="A1221:B1221"/>
    <mergeCell ref="C1221:J1221"/>
    <mergeCell ref="A1222:J1222"/>
    <mergeCell ref="A1223:C1223"/>
    <mergeCell ref="F1223:H1223"/>
    <mergeCell ref="A1224:J1224"/>
    <mergeCell ref="A1225:J1225"/>
    <mergeCell ref="A1226:J1235"/>
    <mergeCell ref="A1236:J1236"/>
    <mergeCell ref="A1237:J1237"/>
    <mergeCell ref="A1238:J1242"/>
    <mergeCell ref="A1243:J1243"/>
    <mergeCell ref="A1244:J1244"/>
    <mergeCell ref="A1245:J1245"/>
    <mergeCell ref="A1246:J1246"/>
    <mergeCell ref="A1247:J1247"/>
    <mergeCell ref="A1248:J1259"/>
    <mergeCell ref="A1260:J1260"/>
  </mergeCells>
  <dataValidations count="1">
    <dataValidation type="list" allowBlank="1" showInputMessage="1" showErrorMessage="1" sqref="I5 D5 I47 D47 I89 D89 I131 D131 I173 D173 I215 D215 I257 D257 I299 D299 I341 D341 I383 D383 I425 D425 I467 D467 I509 D509 I551 D551 I593 D593 I635 D635 I677 D677 I719 D719 I761 D761 I803 D803 I845 D845 I887 D887 I929 D929 I971 D971 I1013 D1013 I1055 D1055 I1097 D1097 I1139 D1139 I1181 D1181 I1223 D1223" xr:uid="{E1A8984A-7CCE-40C5-9AE4-3560C9589032}">
      <formula1>Quarter1</formula1>
    </dataValidation>
  </dataValidations>
  <pageMargins left="0.7" right="0.7" top="0.75" bottom="0.75" header="0.3" footer="0.3"/>
  <pageSetup orientation="portrait" r:id="rId2"/>
  <rowBreaks count="29" manualBreakCount="29">
    <brk id="42" max="9" man="1"/>
    <brk id="84" max="9" man="1"/>
    <brk id="126" max="9" man="1"/>
    <brk id="168" max="9" man="1"/>
    <brk id="210" max="9" man="1"/>
    <brk id="252" max="9" man="1"/>
    <brk id="294" max="9" man="1"/>
    <brk id="336" max="9" man="1"/>
    <brk id="378" max="9" man="1"/>
    <brk id="420" max="9" man="1"/>
    <brk id="462" max="9" man="1"/>
    <brk id="504" max="9" man="1"/>
    <brk id="546" max="9" man="1"/>
    <brk id="588" max="9" man="1"/>
    <brk id="630" max="9" man="1"/>
    <brk id="672" max="9" man="1"/>
    <brk id="714" max="9" man="1"/>
    <brk id="756" max="9" man="1"/>
    <brk id="798" max="9" man="1"/>
    <brk id="840" max="9" man="1"/>
    <brk id="882" max="9" man="1"/>
    <brk id="924" max="9" man="1"/>
    <brk id="966" max="9" man="1"/>
    <brk id="1008" max="9" man="1"/>
    <brk id="1050" max="9" man="1"/>
    <brk id="1092" max="9" man="1"/>
    <brk id="1134" max="9" man="1"/>
    <brk id="1176" max="9" man="1"/>
    <brk id="1218" max="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142"/>
  <sheetViews>
    <sheetView tabSelected="1" zoomScaleNormal="100" zoomScaleSheetLayoutView="100" workbookViewId="0">
      <selection sqref="A1:B1"/>
    </sheetView>
  </sheetViews>
  <sheetFormatPr defaultColWidth="9.42578125" defaultRowHeight="15" x14ac:dyDescent="0.25"/>
  <cols>
    <col min="1" max="1" width="11" customWidth="1"/>
    <col min="2" max="3" width="9.28515625" style="10" customWidth="1"/>
    <col min="4" max="4" width="11.5703125" style="10" customWidth="1"/>
    <col min="5" max="5" width="11" customWidth="1"/>
    <col min="13" max="13" width="11.5703125" customWidth="1"/>
    <col min="14" max="14" width="19" customWidth="1"/>
    <col min="15" max="15" width="16.5703125" style="277" customWidth="1"/>
    <col min="16" max="16" width="36.140625" style="19" customWidth="1"/>
    <col min="17" max="17" width="16.5703125" style="3" customWidth="1"/>
    <col min="18" max="18" width="36.140625" style="19" customWidth="1"/>
    <col min="19" max="19" width="15.5703125" style="3" customWidth="1"/>
    <col min="20" max="20" width="36.140625" style="19" customWidth="1"/>
  </cols>
  <sheetData>
    <row r="1" spans="1:24" s="160" customFormat="1" ht="19.5" thickBot="1" x14ac:dyDescent="0.35">
      <c r="A1" s="340" t="s">
        <v>72</v>
      </c>
      <c r="B1" s="341"/>
      <c r="C1" s="354">
        <v>274234.7</v>
      </c>
      <c r="D1" s="355"/>
      <c r="O1" s="266"/>
      <c r="P1" s="205"/>
      <c r="Q1" s="172"/>
      <c r="R1" s="205"/>
      <c r="S1" s="172"/>
      <c r="T1" s="205"/>
    </row>
    <row r="2" spans="1:24" s="160" customFormat="1" x14ac:dyDescent="0.25">
      <c r="B2" s="199"/>
      <c r="C2" s="199"/>
      <c r="D2" s="199"/>
      <c r="O2" s="266"/>
      <c r="P2" s="205"/>
      <c r="Q2" s="172"/>
      <c r="R2" s="205"/>
      <c r="S2" s="172"/>
      <c r="T2" s="205"/>
    </row>
    <row r="3" spans="1:24" ht="18.75" x14ac:dyDescent="0.3">
      <c r="A3" s="18" t="s">
        <v>30</v>
      </c>
      <c r="B3" s="228"/>
      <c r="C3" s="228"/>
      <c r="D3" s="209"/>
      <c r="E3" s="11"/>
      <c r="F3" s="11"/>
      <c r="G3" s="11"/>
      <c r="H3" s="11"/>
      <c r="I3" s="11"/>
      <c r="J3" s="11"/>
      <c r="K3" s="11"/>
      <c r="L3" s="11"/>
      <c r="M3" s="11"/>
      <c r="N3" s="11"/>
      <c r="O3" s="267"/>
      <c r="P3" s="11"/>
      <c r="Q3" s="11"/>
      <c r="R3" s="11"/>
      <c r="S3" s="11"/>
      <c r="T3" s="11"/>
      <c r="U3" s="11"/>
      <c r="V3" s="11"/>
      <c r="W3" s="11"/>
      <c r="X3" s="11"/>
    </row>
    <row r="4" spans="1:24" s="160" customFormat="1" x14ac:dyDescent="0.25">
      <c r="A4" s="170" t="s">
        <v>26</v>
      </c>
      <c r="B4" s="198"/>
      <c r="C4" s="198"/>
      <c r="D4" s="198"/>
      <c r="E4" s="198"/>
      <c r="F4" s="199"/>
      <c r="G4" s="199"/>
      <c r="O4" s="266"/>
    </row>
    <row r="5" spans="1:24" s="160" customFormat="1" ht="15.75" thickBot="1" x14ac:dyDescent="0.3">
      <c r="A5" s="198"/>
      <c r="B5" s="198"/>
      <c r="C5" s="198"/>
      <c r="D5" s="198"/>
      <c r="E5" s="198"/>
      <c r="F5" s="199"/>
      <c r="G5" s="199"/>
      <c r="O5" s="266"/>
    </row>
    <row r="6" spans="1:24" s="160" customFormat="1" ht="15.75" thickBot="1" x14ac:dyDescent="0.3">
      <c r="A6" s="170" t="s">
        <v>73</v>
      </c>
      <c r="B6" s="198"/>
      <c r="C6" s="198"/>
      <c r="D6" s="198"/>
      <c r="E6" s="200">
        <v>10302.4</v>
      </c>
      <c r="G6" s="199"/>
      <c r="O6" s="266"/>
    </row>
    <row r="7" spans="1:24" s="160" customFormat="1" ht="15.75" thickBot="1" x14ac:dyDescent="0.3">
      <c r="A7" s="198"/>
      <c r="B7" s="198"/>
      <c r="C7" s="198"/>
      <c r="D7" s="198"/>
      <c r="E7" s="198"/>
      <c r="F7" s="198"/>
      <c r="G7" s="198"/>
      <c r="O7" s="266"/>
    </row>
    <row r="8" spans="1:24" s="160" customFormat="1" ht="15.75" thickBot="1" x14ac:dyDescent="0.3">
      <c r="A8" s="183" t="s">
        <v>28</v>
      </c>
      <c r="B8" s="199"/>
      <c r="C8" s="199"/>
      <c r="D8" s="199"/>
      <c r="E8" s="183"/>
      <c r="H8" s="200" t="s">
        <v>31</v>
      </c>
      <c r="J8" s="171" t="s">
        <v>41</v>
      </c>
      <c r="L8" s="198"/>
      <c r="M8" s="198"/>
      <c r="N8" s="198"/>
      <c r="O8" s="268"/>
    </row>
    <row r="9" spans="1:24" s="160" customFormat="1" x14ac:dyDescent="0.25">
      <c r="A9" s="198"/>
      <c r="B9" s="198"/>
      <c r="C9" s="198"/>
      <c r="D9" s="198"/>
      <c r="E9" s="198"/>
      <c r="F9" s="198"/>
      <c r="G9" s="198"/>
      <c r="O9" s="266"/>
    </row>
    <row r="10" spans="1:24" s="160" customFormat="1" ht="15.75" thickBot="1" x14ac:dyDescent="0.3">
      <c r="A10" s="171" t="s">
        <v>54</v>
      </c>
      <c r="B10" s="181"/>
      <c r="C10" s="181"/>
      <c r="D10" s="181"/>
      <c r="E10" s="171"/>
      <c r="F10" s="171"/>
      <c r="G10" s="171"/>
      <c r="H10" s="171"/>
      <c r="I10" s="171"/>
      <c r="J10" s="171"/>
      <c r="O10" s="266"/>
    </row>
    <row r="11" spans="1:24" s="160" customFormat="1" x14ac:dyDescent="0.25">
      <c r="A11" s="345"/>
      <c r="B11" s="346"/>
      <c r="C11" s="346"/>
      <c r="D11" s="346"/>
      <c r="E11" s="346"/>
      <c r="F11" s="346"/>
      <c r="G11" s="346"/>
      <c r="H11" s="346"/>
      <c r="I11" s="346"/>
      <c r="J11" s="346"/>
      <c r="K11" s="346"/>
      <c r="L11" s="346"/>
      <c r="M11" s="346"/>
      <c r="N11" s="347"/>
      <c r="O11" s="269"/>
      <c r="P11" s="201"/>
      <c r="Q11" s="174"/>
      <c r="R11" s="174"/>
      <c r="S11" s="174"/>
      <c r="T11" s="174"/>
      <c r="U11" s="174"/>
      <c r="V11" s="174"/>
      <c r="W11" s="174"/>
      <c r="X11" s="174"/>
    </row>
    <row r="12" spans="1:24" s="160" customFormat="1" x14ac:dyDescent="0.25">
      <c r="A12" s="348"/>
      <c r="B12" s="349"/>
      <c r="C12" s="349"/>
      <c r="D12" s="349"/>
      <c r="E12" s="349"/>
      <c r="F12" s="349"/>
      <c r="G12" s="349"/>
      <c r="H12" s="349"/>
      <c r="I12" s="349"/>
      <c r="J12" s="349"/>
      <c r="K12" s="349"/>
      <c r="L12" s="349"/>
      <c r="M12" s="349"/>
      <c r="N12" s="350"/>
      <c r="O12" s="269"/>
      <c r="P12" s="201"/>
      <c r="Q12" s="174"/>
      <c r="R12" s="174"/>
      <c r="S12" s="174"/>
      <c r="T12" s="174"/>
      <c r="U12" s="174"/>
      <c r="V12" s="174"/>
      <c r="W12" s="174"/>
      <c r="X12" s="174"/>
    </row>
    <row r="13" spans="1:24" s="160" customFormat="1" x14ac:dyDescent="0.25">
      <c r="A13" s="348"/>
      <c r="B13" s="349"/>
      <c r="C13" s="349"/>
      <c r="D13" s="349"/>
      <c r="E13" s="349"/>
      <c r="F13" s="349"/>
      <c r="G13" s="349"/>
      <c r="H13" s="349"/>
      <c r="I13" s="349"/>
      <c r="J13" s="349"/>
      <c r="K13" s="349"/>
      <c r="L13" s="349"/>
      <c r="M13" s="349"/>
      <c r="N13" s="350"/>
      <c r="O13" s="269"/>
      <c r="P13" s="201"/>
      <c r="Q13" s="174"/>
      <c r="R13" s="174"/>
      <c r="S13" s="174"/>
      <c r="T13" s="174"/>
      <c r="U13" s="174"/>
      <c r="V13" s="174"/>
      <c r="W13" s="174"/>
      <c r="X13" s="174"/>
    </row>
    <row r="14" spans="1:24" s="160" customFormat="1" ht="15.75" thickBot="1" x14ac:dyDescent="0.3">
      <c r="A14" s="351"/>
      <c r="B14" s="352"/>
      <c r="C14" s="352"/>
      <c r="D14" s="352"/>
      <c r="E14" s="352"/>
      <c r="F14" s="352"/>
      <c r="G14" s="352"/>
      <c r="H14" s="352"/>
      <c r="I14" s="352"/>
      <c r="J14" s="352"/>
      <c r="K14" s="352"/>
      <c r="L14" s="352"/>
      <c r="M14" s="352"/>
      <c r="N14" s="353"/>
      <c r="O14" s="269"/>
      <c r="P14" s="201"/>
      <c r="Q14" s="174"/>
      <c r="R14" s="174"/>
      <c r="S14" s="174"/>
      <c r="T14" s="174"/>
      <c r="U14" s="174"/>
      <c r="V14" s="174"/>
      <c r="W14" s="174"/>
      <c r="X14" s="174"/>
    </row>
    <row r="15" spans="1:24" s="160" customFormat="1" x14ac:dyDescent="0.25">
      <c r="A15" s="201"/>
      <c r="B15" s="201"/>
      <c r="C15" s="201"/>
      <c r="D15" s="201"/>
      <c r="E15" s="201"/>
      <c r="F15" s="201"/>
      <c r="G15" s="201"/>
      <c r="H15" s="201"/>
      <c r="I15" s="201"/>
      <c r="J15" s="201"/>
      <c r="K15" s="201"/>
      <c r="L15" s="201"/>
      <c r="M15" s="201"/>
      <c r="N15" s="201"/>
      <c r="O15" s="269"/>
      <c r="P15" s="201"/>
      <c r="Q15" s="174"/>
      <c r="R15" s="174"/>
      <c r="S15" s="174"/>
      <c r="T15" s="174"/>
      <c r="U15" s="174"/>
      <c r="V15" s="174"/>
      <c r="W15" s="174"/>
      <c r="X15" s="174"/>
    </row>
    <row r="16" spans="1:24" s="11" customFormat="1" ht="23.25" x14ac:dyDescent="0.35">
      <c r="A16" s="188" t="s">
        <v>160</v>
      </c>
      <c r="B16" s="229"/>
      <c r="C16" s="229"/>
      <c r="D16" s="210"/>
      <c r="E16" s="202"/>
      <c r="F16" s="202"/>
      <c r="G16" s="202"/>
      <c r="H16" s="202"/>
      <c r="I16" s="202"/>
      <c r="J16" s="202"/>
      <c r="K16" s="202"/>
      <c r="O16" s="267"/>
      <c r="P16" s="203"/>
      <c r="Q16" s="204"/>
      <c r="R16" s="203"/>
      <c r="S16" s="204"/>
      <c r="T16" s="203"/>
    </row>
    <row r="17" spans="1:20" s="197" customFormat="1" ht="31.5" x14ac:dyDescent="0.25">
      <c r="A17" s="193" t="s">
        <v>74</v>
      </c>
      <c r="B17" s="211"/>
      <c r="C17" s="211"/>
      <c r="D17" s="211"/>
      <c r="E17" s="194"/>
      <c r="F17" s="194"/>
      <c r="G17" s="194"/>
      <c r="H17" s="194"/>
      <c r="I17" s="194"/>
      <c r="J17" s="194"/>
      <c r="K17" s="194"/>
      <c r="L17" s="194"/>
      <c r="M17" s="195"/>
      <c r="N17" s="257" t="s">
        <v>70</v>
      </c>
      <c r="O17" s="196" t="s">
        <v>38</v>
      </c>
      <c r="P17" s="196" t="s">
        <v>71</v>
      </c>
      <c r="Q17" s="196" t="s">
        <v>39</v>
      </c>
      <c r="R17" s="196" t="s">
        <v>71</v>
      </c>
      <c r="S17" s="196" t="s">
        <v>40</v>
      </c>
      <c r="T17" s="196" t="s">
        <v>71</v>
      </c>
    </row>
    <row r="18" spans="1:20" s="10" customFormat="1" ht="30" x14ac:dyDescent="0.25">
      <c r="A18" s="189" t="s">
        <v>61</v>
      </c>
      <c r="B18" s="190" t="s">
        <v>56</v>
      </c>
      <c r="C18" s="190" t="s">
        <v>55</v>
      </c>
      <c r="D18" s="191" t="s">
        <v>33</v>
      </c>
      <c r="E18" s="342" t="s">
        <v>34</v>
      </c>
      <c r="F18" s="343"/>
      <c r="G18" s="343"/>
      <c r="H18" s="343"/>
      <c r="I18" s="343"/>
      <c r="J18" s="343"/>
      <c r="K18" s="343"/>
      <c r="L18" s="343"/>
      <c r="M18" s="344"/>
      <c r="N18" s="256" t="s">
        <v>35</v>
      </c>
      <c r="O18" s="192" t="s">
        <v>35</v>
      </c>
      <c r="P18" s="15"/>
      <c r="Q18" s="15" t="s">
        <v>35</v>
      </c>
      <c r="R18" s="16"/>
      <c r="S18" s="15" t="s">
        <v>35</v>
      </c>
      <c r="T18" s="16"/>
    </row>
    <row r="19" spans="1:20" s="29" customFormat="1" x14ac:dyDescent="0.25">
      <c r="A19" s="157">
        <v>1</v>
      </c>
      <c r="B19" s="28" t="s">
        <v>46</v>
      </c>
      <c r="C19" s="158" t="s">
        <v>49</v>
      </c>
      <c r="D19" s="187" t="s">
        <v>1</v>
      </c>
      <c r="E19" s="335" t="s">
        <v>232</v>
      </c>
      <c r="F19" s="336"/>
      <c r="G19" s="336"/>
      <c r="H19" s="336"/>
      <c r="I19" s="336"/>
      <c r="J19" s="336"/>
      <c r="K19" s="336"/>
      <c r="L19" s="336"/>
      <c r="M19" s="337"/>
      <c r="N19" s="24">
        <v>28559</v>
      </c>
      <c r="O19" s="25"/>
      <c r="P19" s="26"/>
      <c r="Q19" s="27"/>
      <c r="R19" s="28"/>
      <c r="S19" s="27"/>
      <c r="T19" s="28"/>
    </row>
    <row r="20" spans="1:20" s="29" customFormat="1" x14ac:dyDescent="0.25">
      <c r="A20" s="157">
        <v>2</v>
      </c>
      <c r="B20" s="28" t="s">
        <v>46</v>
      </c>
      <c r="C20" s="158" t="s">
        <v>49</v>
      </c>
      <c r="D20" s="187" t="s">
        <v>1</v>
      </c>
      <c r="E20" s="335" t="s">
        <v>236</v>
      </c>
      <c r="F20" s="336"/>
      <c r="G20" s="336"/>
      <c r="H20" s="336"/>
      <c r="I20" s="336"/>
      <c r="J20" s="336"/>
      <c r="K20" s="336"/>
      <c r="L20" s="336"/>
      <c r="M20" s="337"/>
      <c r="N20" s="24">
        <v>48000</v>
      </c>
      <c r="O20" s="25"/>
      <c r="P20" s="26"/>
      <c r="Q20" s="27"/>
      <c r="R20" s="28"/>
      <c r="S20" s="27"/>
      <c r="T20" s="28"/>
    </row>
    <row r="21" spans="1:20" s="29" customFormat="1" x14ac:dyDescent="0.25">
      <c r="A21" s="157"/>
      <c r="B21" s="28"/>
      <c r="C21" s="158"/>
      <c r="D21" s="187"/>
      <c r="E21" s="335"/>
      <c r="F21" s="336"/>
      <c r="G21" s="336"/>
      <c r="H21" s="336"/>
      <c r="I21" s="336"/>
      <c r="J21" s="336"/>
      <c r="K21" s="336"/>
      <c r="L21" s="336"/>
      <c r="M21" s="337"/>
      <c r="N21" s="24"/>
      <c r="O21" s="25"/>
      <c r="P21" s="26"/>
      <c r="Q21" s="27"/>
      <c r="R21" s="28"/>
      <c r="S21" s="27"/>
      <c r="T21" s="28"/>
    </row>
    <row r="22" spans="1:20" s="29" customFormat="1" x14ac:dyDescent="0.25">
      <c r="A22" s="157">
        <v>6</v>
      </c>
      <c r="B22" s="28" t="s">
        <v>46</v>
      </c>
      <c r="C22" s="158" t="s">
        <v>47</v>
      </c>
      <c r="D22" s="187" t="s">
        <v>1</v>
      </c>
      <c r="E22" s="335" t="s">
        <v>256</v>
      </c>
      <c r="F22" s="336"/>
      <c r="G22" s="336"/>
      <c r="H22" s="336"/>
      <c r="I22" s="336"/>
      <c r="J22" s="336"/>
      <c r="K22" s="336"/>
      <c r="L22" s="336"/>
      <c r="M22" s="337"/>
      <c r="N22" s="24">
        <v>10260</v>
      </c>
      <c r="O22" s="25"/>
      <c r="P22" s="26"/>
      <c r="Q22" s="27"/>
      <c r="R22" s="28"/>
      <c r="S22" s="27"/>
      <c r="T22" s="28"/>
    </row>
    <row r="23" spans="1:20" s="29" customFormat="1" ht="30" x14ac:dyDescent="0.25">
      <c r="A23" s="157">
        <v>7</v>
      </c>
      <c r="B23" s="28" t="s">
        <v>47</v>
      </c>
      <c r="C23" s="158" t="s">
        <v>48</v>
      </c>
      <c r="D23" s="187" t="s">
        <v>3</v>
      </c>
      <c r="E23" s="335" t="s">
        <v>261</v>
      </c>
      <c r="F23" s="336"/>
      <c r="G23" s="336"/>
      <c r="H23" s="336"/>
      <c r="I23" s="336"/>
      <c r="J23" s="336"/>
      <c r="K23" s="336"/>
      <c r="L23" s="336"/>
      <c r="M23" s="337"/>
      <c r="N23" s="24">
        <v>3420</v>
      </c>
      <c r="O23" s="25"/>
      <c r="P23" s="26"/>
      <c r="Q23" s="27"/>
      <c r="R23" s="28"/>
      <c r="S23" s="27"/>
      <c r="T23" s="28"/>
    </row>
    <row r="24" spans="1:20" s="29" customFormat="1" x14ac:dyDescent="0.25">
      <c r="A24" s="157"/>
      <c r="B24" s="28"/>
      <c r="C24" s="158"/>
      <c r="D24" s="187"/>
      <c r="E24" s="356"/>
      <c r="F24" s="357"/>
      <c r="G24" s="357"/>
      <c r="H24" s="357"/>
      <c r="I24" s="357"/>
      <c r="J24" s="357"/>
      <c r="K24" s="357"/>
      <c r="L24" s="357"/>
      <c r="M24" s="358"/>
      <c r="N24" s="282"/>
      <c r="O24" s="25"/>
      <c r="P24" s="26"/>
      <c r="Q24" s="27"/>
      <c r="R24" s="28"/>
      <c r="S24" s="27"/>
      <c r="T24" s="28"/>
    </row>
    <row r="25" spans="1:20" s="29" customFormat="1" x14ac:dyDescent="0.25">
      <c r="A25" s="157"/>
      <c r="B25" s="28"/>
      <c r="C25" s="158"/>
      <c r="D25" s="187"/>
      <c r="E25" s="335"/>
      <c r="F25" s="336"/>
      <c r="G25" s="336"/>
      <c r="H25" s="336"/>
      <c r="I25" s="336"/>
      <c r="J25" s="336"/>
      <c r="K25" s="336"/>
      <c r="L25" s="336"/>
      <c r="M25" s="337"/>
      <c r="N25" s="24"/>
      <c r="O25" s="25"/>
      <c r="P25" s="26"/>
      <c r="Q25" s="27"/>
      <c r="R25" s="28"/>
      <c r="S25" s="27"/>
      <c r="T25" s="28"/>
    </row>
    <row r="26" spans="1:20" s="29" customFormat="1" x14ac:dyDescent="0.25">
      <c r="A26" s="157"/>
      <c r="B26" s="28"/>
      <c r="C26" s="158"/>
      <c r="D26" s="187"/>
      <c r="E26" s="335"/>
      <c r="F26" s="336"/>
      <c r="G26" s="336"/>
      <c r="H26" s="336"/>
      <c r="I26" s="336"/>
      <c r="J26" s="336"/>
      <c r="K26" s="336"/>
      <c r="L26" s="336"/>
      <c r="M26" s="337"/>
      <c r="N26" s="24"/>
      <c r="O26" s="25"/>
      <c r="P26" s="26"/>
      <c r="Q26" s="27"/>
      <c r="R26" s="28"/>
      <c r="S26" s="27"/>
      <c r="T26" s="28"/>
    </row>
    <row r="27" spans="1:20" s="29" customFormat="1" x14ac:dyDescent="0.25">
      <c r="A27" s="157"/>
      <c r="B27" s="28"/>
      <c r="C27" s="158"/>
      <c r="D27" s="187"/>
      <c r="E27" s="335"/>
      <c r="F27" s="336"/>
      <c r="G27" s="336"/>
      <c r="H27" s="336"/>
      <c r="I27" s="336"/>
      <c r="J27" s="336"/>
      <c r="K27" s="336"/>
      <c r="L27" s="336"/>
      <c r="M27" s="337"/>
      <c r="N27" s="24"/>
      <c r="O27" s="25"/>
      <c r="P27" s="26"/>
      <c r="Q27" s="27"/>
      <c r="R27" s="28"/>
      <c r="S27" s="27"/>
      <c r="T27" s="28"/>
    </row>
    <row r="28" spans="1:20" s="29" customFormat="1" x14ac:dyDescent="0.25">
      <c r="A28" s="157"/>
      <c r="B28" s="28"/>
      <c r="C28" s="158"/>
      <c r="D28" s="187"/>
      <c r="E28" s="335"/>
      <c r="F28" s="336"/>
      <c r="G28" s="336"/>
      <c r="H28" s="336"/>
      <c r="I28" s="336"/>
      <c r="J28" s="336"/>
      <c r="K28" s="336"/>
      <c r="L28" s="336"/>
      <c r="M28" s="337"/>
      <c r="N28" s="24"/>
      <c r="O28" s="25"/>
      <c r="P28" s="26"/>
      <c r="Q28" s="27"/>
      <c r="R28" s="28"/>
      <c r="S28" s="27"/>
      <c r="T28" s="28"/>
    </row>
    <row r="29" spans="1:20" s="162" customFormat="1" x14ac:dyDescent="0.25">
      <c r="B29" s="212"/>
      <c r="C29" s="212"/>
      <c r="D29" s="212"/>
      <c r="K29" s="206" t="s">
        <v>75</v>
      </c>
      <c r="N29" s="206">
        <f>SUM(N19:N28)</f>
        <v>90239</v>
      </c>
      <c r="O29" s="270">
        <f>SUM(O19:O28)</f>
        <v>0</v>
      </c>
      <c r="P29" s="207"/>
      <c r="Q29" s="208">
        <f>SUM(Q19:Q28)</f>
        <v>0</v>
      </c>
      <c r="R29" s="207"/>
      <c r="S29" s="208">
        <f>SUM(S19:S28)</f>
        <v>0</v>
      </c>
      <c r="T29" s="207"/>
    </row>
    <row r="30" spans="1:20" s="160" customFormat="1" x14ac:dyDescent="0.25">
      <c r="B30" s="199"/>
      <c r="C30" s="199"/>
      <c r="D30" s="199"/>
      <c r="O30" s="266"/>
      <c r="P30" s="205"/>
      <c r="Q30" s="172"/>
      <c r="R30" s="205"/>
      <c r="S30" s="172"/>
      <c r="T30" s="205"/>
    </row>
    <row r="31" spans="1:20" s="54" customFormat="1" ht="37.5" x14ac:dyDescent="0.25">
      <c r="A31" s="55" t="s">
        <v>139</v>
      </c>
      <c r="B31" s="213"/>
      <c r="C31" s="213"/>
      <c r="D31" s="213"/>
      <c r="E31" s="56"/>
      <c r="F31" s="56"/>
      <c r="G31" s="56"/>
      <c r="H31" s="56"/>
      <c r="I31" s="56"/>
      <c r="J31" s="56"/>
      <c r="K31" s="56"/>
      <c r="L31" s="56"/>
      <c r="M31" s="57"/>
      <c r="N31" s="258" t="s">
        <v>70</v>
      </c>
      <c r="O31" s="58" t="s">
        <v>38</v>
      </c>
      <c r="P31" s="196" t="s">
        <v>71</v>
      </c>
      <c r="Q31" s="58" t="s">
        <v>39</v>
      </c>
      <c r="R31" s="59" t="s">
        <v>71</v>
      </c>
      <c r="S31" s="58" t="s">
        <v>40</v>
      </c>
      <c r="T31" s="59" t="s">
        <v>71</v>
      </c>
    </row>
    <row r="32" spans="1:20" s="10" customFormat="1" ht="30" x14ac:dyDescent="0.25">
      <c r="A32" s="189" t="s">
        <v>61</v>
      </c>
      <c r="B32" s="190" t="s">
        <v>56</v>
      </c>
      <c r="C32" s="190" t="s">
        <v>55</v>
      </c>
      <c r="D32" s="191" t="s">
        <v>33</v>
      </c>
      <c r="E32" s="342" t="s">
        <v>34</v>
      </c>
      <c r="F32" s="343"/>
      <c r="G32" s="343"/>
      <c r="H32" s="343"/>
      <c r="I32" s="343"/>
      <c r="J32" s="343"/>
      <c r="K32" s="343"/>
      <c r="L32" s="343"/>
      <c r="M32" s="344"/>
      <c r="N32" s="256" t="s">
        <v>35</v>
      </c>
      <c r="O32" s="192" t="s">
        <v>35</v>
      </c>
      <c r="P32" s="15"/>
      <c r="Q32" s="15" t="s">
        <v>35</v>
      </c>
      <c r="R32" s="16"/>
      <c r="S32" s="15" t="s">
        <v>35</v>
      </c>
      <c r="T32" s="16"/>
    </row>
    <row r="33" spans="1:20" s="29" customFormat="1" ht="30" x14ac:dyDescent="0.25">
      <c r="A33" s="157">
        <v>1</v>
      </c>
      <c r="B33" s="28" t="s">
        <v>46</v>
      </c>
      <c r="C33" s="158" t="s">
        <v>49</v>
      </c>
      <c r="D33" s="214" t="s">
        <v>4</v>
      </c>
      <c r="E33" s="335" t="s">
        <v>270</v>
      </c>
      <c r="F33" s="336"/>
      <c r="G33" s="336"/>
      <c r="H33" s="336"/>
      <c r="I33" s="336"/>
      <c r="J33" s="336"/>
      <c r="K33" s="336"/>
      <c r="L33" s="336"/>
      <c r="M33" s="337"/>
      <c r="N33" s="24">
        <v>20844</v>
      </c>
      <c r="O33" s="25"/>
      <c r="P33" s="26"/>
      <c r="Q33" s="27"/>
      <c r="R33" s="28"/>
      <c r="S33" s="27"/>
      <c r="T33" s="28"/>
    </row>
    <row r="34" spans="1:20" s="29" customFormat="1" ht="30" x14ac:dyDescent="0.25">
      <c r="A34" s="157">
        <v>2</v>
      </c>
      <c r="B34" s="28" t="s">
        <v>46</v>
      </c>
      <c r="C34" s="158" t="s">
        <v>49</v>
      </c>
      <c r="D34" s="214" t="s">
        <v>4</v>
      </c>
      <c r="E34" s="335" t="s">
        <v>271</v>
      </c>
      <c r="F34" s="336"/>
      <c r="G34" s="336"/>
      <c r="H34" s="336"/>
      <c r="I34" s="336"/>
      <c r="J34" s="336"/>
      <c r="K34" s="336"/>
      <c r="L34" s="336"/>
      <c r="M34" s="337"/>
      <c r="N34" s="24">
        <v>27672</v>
      </c>
      <c r="O34" s="25"/>
      <c r="P34" s="26"/>
      <c r="Q34" s="27"/>
      <c r="R34" s="28"/>
      <c r="S34" s="27"/>
      <c r="T34" s="28"/>
    </row>
    <row r="35" spans="1:20" s="29" customFormat="1" x14ac:dyDescent="0.25">
      <c r="A35" s="157"/>
      <c r="B35" s="28"/>
      <c r="C35" s="158"/>
      <c r="D35" s="214"/>
      <c r="E35" s="335"/>
      <c r="F35" s="336"/>
      <c r="G35" s="336"/>
      <c r="H35" s="336"/>
      <c r="I35" s="336"/>
      <c r="J35" s="336"/>
      <c r="K35" s="336"/>
      <c r="L35" s="336"/>
      <c r="M35" s="337"/>
      <c r="N35" s="24"/>
      <c r="O35" s="25"/>
      <c r="P35" s="26"/>
      <c r="Q35" s="27"/>
      <c r="R35" s="28"/>
      <c r="S35" s="27"/>
      <c r="T35" s="28"/>
    </row>
    <row r="36" spans="1:20" s="29" customFormat="1" ht="30" x14ac:dyDescent="0.25">
      <c r="A36" s="157">
        <v>6</v>
      </c>
      <c r="B36" s="28" t="s">
        <v>46</v>
      </c>
      <c r="C36" s="158" t="s">
        <v>47</v>
      </c>
      <c r="D36" s="214" t="s">
        <v>4</v>
      </c>
      <c r="E36" s="335" t="s">
        <v>272</v>
      </c>
      <c r="F36" s="336"/>
      <c r="G36" s="336"/>
      <c r="H36" s="336"/>
      <c r="I36" s="336"/>
      <c r="J36" s="336"/>
      <c r="K36" s="336"/>
      <c r="L36" s="336"/>
      <c r="M36" s="337"/>
      <c r="N36" s="24">
        <v>3862</v>
      </c>
      <c r="O36" s="25"/>
      <c r="P36" s="26"/>
      <c r="Q36" s="27"/>
      <c r="R36" s="28"/>
      <c r="S36" s="27"/>
      <c r="T36" s="28"/>
    </row>
    <row r="37" spans="1:20" s="29" customFormat="1" ht="30" x14ac:dyDescent="0.25">
      <c r="A37" s="157">
        <v>7</v>
      </c>
      <c r="B37" s="28" t="s">
        <v>47</v>
      </c>
      <c r="C37" s="158" t="s">
        <v>48</v>
      </c>
      <c r="D37" s="214" t="s">
        <v>4</v>
      </c>
      <c r="E37" s="335" t="s">
        <v>273</v>
      </c>
      <c r="F37" s="336"/>
      <c r="G37" s="336"/>
      <c r="H37" s="336"/>
      <c r="I37" s="336"/>
      <c r="J37" s="336"/>
      <c r="K37" s="336"/>
      <c r="L37" s="336"/>
      <c r="M37" s="337"/>
      <c r="N37" s="24">
        <v>133</v>
      </c>
      <c r="O37" s="25"/>
      <c r="P37" s="26"/>
      <c r="Q37" s="27"/>
      <c r="R37" s="28"/>
      <c r="S37" s="27"/>
      <c r="T37" s="28"/>
    </row>
    <row r="38" spans="1:20" s="29" customFormat="1" x14ac:dyDescent="0.25">
      <c r="A38" s="157"/>
      <c r="B38" s="28"/>
      <c r="C38" s="158"/>
      <c r="D38" s="214"/>
      <c r="E38" s="335"/>
      <c r="F38" s="336"/>
      <c r="G38" s="336"/>
      <c r="H38" s="336"/>
      <c r="I38" s="336"/>
      <c r="J38" s="336"/>
      <c r="K38" s="336"/>
      <c r="L38" s="336"/>
      <c r="M38" s="337"/>
      <c r="N38" s="24"/>
      <c r="O38" s="25"/>
      <c r="P38" s="26"/>
      <c r="Q38" s="27"/>
      <c r="R38" s="28"/>
      <c r="S38" s="27"/>
      <c r="T38" s="28"/>
    </row>
    <row r="39" spans="1:20" s="29" customFormat="1" ht="30" x14ac:dyDescent="0.25">
      <c r="A39" s="157"/>
      <c r="B39" s="28"/>
      <c r="C39" s="158"/>
      <c r="D39" s="214" t="s">
        <v>4</v>
      </c>
      <c r="E39" s="335"/>
      <c r="F39" s="336"/>
      <c r="G39" s="336"/>
      <c r="H39" s="336"/>
      <c r="I39" s="336"/>
      <c r="J39" s="336"/>
      <c r="K39" s="336"/>
      <c r="L39" s="336"/>
      <c r="M39" s="337"/>
      <c r="N39" s="24"/>
      <c r="O39" s="25"/>
      <c r="P39" s="26"/>
      <c r="Q39" s="27"/>
      <c r="R39" s="28"/>
      <c r="S39" s="27"/>
      <c r="T39" s="28"/>
    </row>
    <row r="40" spans="1:20" s="29" customFormat="1" ht="30" x14ac:dyDescent="0.25">
      <c r="A40" s="157"/>
      <c r="B40" s="28"/>
      <c r="C40" s="158"/>
      <c r="D40" s="214" t="s">
        <v>4</v>
      </c>
      <c r="E40" s="335"/>
      <c r="F40" s="336"/>
      <c r="G40" s="336"/>
      <c r="H40" s="336"/>
      <c r="I40" s="336"/>
      <c r="J40" s="336"/>
      <c r="K40" s="336"/>
      <c r="L40" s="336"/>
      <c r="M40" s="337"/>
      <c r="N40" s="24"/>
      <c r="O40" s="25"/>
      <c r="P40" s="26"/>
      <c r="Q40" s="27"/>
      <c r="R40" s="28"/>
      <c r="S40" s="27"/>
      <c r="T40" s="28"/>
    </row>
    <row r="41" spans="1:20" s="29" customFormat="1" ht="30" x14ac:dyDescent="0.25">
      <c r="A41" s="157"/>
      <c r="B41" s="28"/>
      <c r="C41" s="158"/>
      <c r="D41" s="214" t="s">
        <v>4</v>
      </c>
      <c r="E41" s="335"/>
      <c r="F41" s="336"/>
      <c r="G41" s="336"/>
      <c r="H41" s="336"/>
      <c r="I41" s="336"/>
      <c r="J41" s="336"/>
      <c r="K41" s="336"/>
      <c r="L41" s="336"/>
      <c r="M41" s="337"/>
      <c r="N41" s="24"/>
      <c r="O41" s="25"/>
      <c r="P41" s="26"/>
      <c r="Q41" s="27"/>
      <c r="R41" s="28"/>
      <c r="S41" s="27"/>
      <c r="T41" s="28"/>
    </row>
    <row r="42" spans="1:20" s="29" customFormat="1" ht="30" x14ac:dyDescent="0.25">
      <c r="A42" s="157"/>
      <c r="B42" s="28"/>
      <c r="C42" s="158"/>
      <c r="D42" s="214" t="s">
        <v>4</v>
      </c>
      <c r="E42" s="335"/>
      <c r="F42" s="336"/>
      <c r="G42" s="336"/>
      <c r="H42" s="336"/>
      <c r="I42" s="336"/>
      <c r="J42" s="336"/>
      <c r="K42" s="336"/>
      <c r="L42" s="336"/>
      <c r="M42" s="337"/>
      <c r="N42" s="24"/>
      <c r="O42" s="25"/>
      <c r="P42" s="26"/>
      <c r="Q42" s="27"/>
      <c r="R42" s="28"/>
      <c r="S42" s="27"/>
      <c r="T42" s="28"/>
    </row>
    <row r="43" spans="1:20" s="162" customFormat="1" x14ac:dyDescent="0.25">
      <c r="B43" s="212"/>
      <c r="C43" s="212"/>
      <c r="D43" s="212"/>
      <c r="K43" s="206" t="s">
        <v>76</v>
      </c>
      <c r="M43" s="221"/>
      <c r="N43" s="206">
        <f>SUM(N33:N42)</f>
        <v>52511</v>
      </c>
      <c r="O43" s="270">
        <f>SUM(O33:O42)</f>
        <v>0</v>
      </c>
      <c r="P43" s="207"/>
      <c r="Q43" s="208">
        <f>SUM(Q33:Q42)</f>
        <v>0</v>
      </c>
      <c r="R43" s="207"/>
      <c r="S43" s="208">
        <f>SUM(S33:S42)</f>
        <v>0</v>
      </c>
      <c r="T43" s="207"/>
    </row>
    <row r="44" spans="1:20" s="162" customFormat="1" ht="15.75" thickBot="1" x14ac:dyDescent="0.3">
      <c r="B44" s="212"/>
      <c r="C44" s="212"/>
      <c r="D44" s="212"/>
      <c r="N44" s="206"/>
      <c r="O44" s="270"/>
      <c r="P44" s="207"/>
      <c r="Q44" s="222"/>
      <c r="R44" s="207"/>
      <c r="S44" s="222"/>
      <c r="T44" s="207"/>
    </row>
    <row r="45" spans="1:20" s="162" customFormat="1" ht="19.5" thickBot="1" x14ac:dyDescent="0.35">
      <c r="B45" s="212"/>
      <c r="C45" s="212"/>
      <c r="D45" s="212"/>
      <c r="J45" s="363" t="s">
        <v>57</v>
      </c>
      <c r="K45" s="364"/>
      <c r="L45" s="364"/>
      <c r="M45" s="365"/>
      <c r="N45" s="206">
        <f>SUM(N29,N43)</f>
        <v>142750</v>
      </c>
      <c r="O45" s="270">
        <f>SUM(O29,O43)</f>
        <v>0</v>
      </c>
      <c r="P45" s="206"/>
      <c r="Q45" s="206">
        <f>SUM(Q29,Q43)</f>
        <v>0</v>
      </c>
      <c r="R45" s="206"/>
      <c r="S45" s="206">
        <f>SUM(S29,S43)</f>
        <v>0</v>
      </c>
      <c r="T45" s="207"/>
    </row>
    <row r="46" spans="1:20" s="162" customFormat="1" ht="18.75" x14ac:dyDescent="0.3">
      <c r="B46" s="212"/>
      <c r="C46" s="212"/>
      <c r="D46" s="212"/>
      <c r="J46" s="223"/>
      <c r="K46" s="223"/>
      <c r="L46" s="223"/>
      <c r="M46" s="223"/>
      <c r="N46" s="206"/>
      <c r="O46" s="270"/>
      <c r="P46" s="206"/>
      <c r="Q46" s="206"/>
      <c r="R46" s="206"/>
      <c r="S46" s="206"/>
      <c r="T46" s="207"/>
    </row>
    <row r="47" spans="1:20" s="11" customFormat="1" ht="23.25" x14ac:dyDescent="0.35">
      <c r="A47" s="188" t="s">
        <v>82</v>
      </c>
      <c r="B47" s="229"/>
      <c r="C47" s="229"/>
      <c r="D47" s="209"/>
      <c r="O47" s="267"/>
      <c r="P47" s="203"/>
      <c r="Q47" s="204"/>
      <c r="R47" s="203"/>
      <c r="S47" s="204"/>
      <c r="T47" s="203"/>
    </row>
    <row r="48" spans="1:20" s="197" customFormat="1" ht="31.5" x14ac:dyDescent="0.25">
      <c r="A48" s="224" t="s">
        <v>140</v>
      </c>
      <c r="B48" s="225"/>
      <c r="C48" s="225"/>
      <c r="D48" s="225"/>
      <c r="E48" s="225"/>
      <c r="F48" s="225"/>
      <c r="G48" s="225"/>
      <c r="H48" s="225"/>
      <c r="I48" s="225"/>
      <c r="J48" s="225"/>
      <c r="K48" s="225"/>
      <c r="L48" s="225"/>
      <c r="M48" s="226"/>
      <c r="N48" s="259" t="s">
        <v>70</v>
      </c>
      <c r="O48" s="227" t="s">
        <v>38</v>
      </c>
      <c r="P48" s="227" t="s">
        <v>71</v>
      </c>
      <c r="Q48" s="227" t="s">
        <v>39</v>
      </c>
      <c r="R48" s="227" t="s">
        <v>71</v>
      </c>
      <c r="S48" s="227" t="s">
        <v>40</v>
      </c>
      <c r="T48" s="227" t="s">
        <v>71</v>
      </c>
    </row>
    <row r="49" spans="1:20" ht="30" x14ac:dyDescent="0.25">
      <c r="A49" s="20" t="s">
        <v>61</v>
      </c>
      <c r="B49" s="190" t="s">
        <v>56</v>
      </c>
      <c r="C49" s="190" t="s">
        <v>55</v>
      </c>
      <c r="D49" s="215" t="s">
        <v>33</v>
      </c>
      <c r="E49" s="359" t="s">
        <v>34</v>
      </c>
      <c r="F49" s="338"/>
      <c r="G49" s="338"/>
      <c r="H49" s="338"/>
      <c r="I49" s="338"/>
      <c r="J49" s="338"/>
      <c r="K49" s="338"/>
      <c r="L49" s="338"/>
      <c r="M49" s="339"/>
      <c r="N49" s="255" t="s">
        <v>35</v>
      </c>
      <c r="O49" s="13" t="s">
        <v>35</v>
      </c>
      <c r="P49" s="15"/>
      <c r="Q49" s="13" t="s">
        <v>35</v>
      </c>
      <c r="R49" s="16"/>
      <c r="S49" s="13" t="s">
        <v>35</v>
      </c>
      <c r="T49" s="16"/>
    </row>
    <row r="50" spans="1:20" s="29" customFormat="1" x14ac:dyDescent="0.25">
      <c r="A50" s="157"/>
      <c r="B50" s="28"/>
      <c r="C50" s="158"/>
      <c r="D50" s="187"/>
      <c r="E50" s="335"/>
      <c r="F50" s="336"/>
      <c r="G50" s="336"/>
      <c r="H50" s="336"/>
      <c r="I50" s="336"/>
      <c r="J50" s="336"/>
      <c r="K50" s="336"/>
      <c r="L50" s="336"/>
      <c r="M50" s="337"/>
      <c r="N50" s="24"/>
      <c r="O50" s="25"/>
      <c r="P50" s="26"/>
      <c r="Q50" s="25"/>
      <c r="R50" s="28"/>
      <c r="S50" s="25"/>
      <c r="T50" s="28"/>
    </row>
    <row r="51" spans="1:20" s="29" customFormat="1" x14ac:dyDescent="0.25">
      <c r="A51" s="157"/>
      <c r="B51" s="28"/>
      <c r="C51" s="158"/>
      <c r="D51" s="187"/>
      <c r="E51" s="335"/>
      <c r="F51" s="336"/>
      <c r="G51" s="336"/>
      <c r="H51" s="336"/>
      <c r="I51" s="336"/>
      <c r="J51" s="336"/>
      <c r="K51" s="336"/>
      <c r="L51" s="336"/>
      <c r="M51" s="337"/>
      <c r="N51" s="24"/>
      <c r="O51" s="25"/>
      <c r="P51" s="26"/>
      <c r="Q51" s="25"/>
      <c r="R51" s="28"/>
      <c r="S51" s="25"/>
      <c r="T51" s="28"/>
    </row>
    <row r="52" spans="1:20" s="29" customFormat="1" x14ac:dyDescent="0.25">
      <c r="A52" s="157"/>
      <c r="B52" s="28"/>
      <c r="C52" s="158"/>
      <c r="D52" s="187"/>
      <c r="E52" s="335"/>
      <c r="F52" s="336"/>
      <c r="G52" s="336"/>
      <c r="H52" s="336"/>
      <c r="I52" s="336"/>
      <c r="J52" s="336"/>
      <c r="K52" s="336"/>
      <c r="L52" s="336"/>
      <c r="M52" s="337"/>
      <c r="N52" s="24"/>
      <c r="O52" s="25"/>
      <c r="P52" s="26"/>
      <c r="Q52" s="25"/>
      <c r="R52" s="28"/>
      <c r="S52" s="25"/>
      <c r="T52" s="28"/>
    </row>
    <row r="53" spans="1:20" s="29" customFormat="1" x14ac:dyDescent="0.25">
      <c r="A53" s="157"/>
      <c r="B53" s="28"/>
      <c r="C53" s="158"/>
      <c r="D53" s="187"/>
      <c r="E53" s="335"/>
      <c r="F53" s="336"/>
      <c r="G53" s="336"/>
      <c r="H53" s="336"/>
      <c r="I53" s="336"/>
      <c r="J53" s="336"/>
      <c r="K53" s="336"/>
      <c r="L53" s="336"/>
      <c r="M53" s="337"/>
      <c r="N53" s="24"/>
      <c r="O53" s="25"/>
      <c r="P53" s="26"/>
      <c r="Q53" s="25"/>
      <c r="R53" s="28"/>
      <c r="S53" s="25"/>
      <c r="T53" s="28"/>
    </row>
    <row r="54" spans="1:20" s="29" customFormat="1" x14ac:dyDescent="0.25">
      <c r="A54" s="157"/>
      <c r="B54" s="28"/>
      <c r="C54" s="158"/>
      <c r="D54" s="187"/>
      <c r="E54" s="335"/>
      <c r="F54" s="336"/>
      <c r="G54" s="336"/>
      <c r="H54" s="336"/>
      <c r="I54" s="336"/>
      <c r="J54" s="336"/>
      <c r="K54" s="336"/>
      <c r="L54" s="336"/>
      <c r="M54" s="337"/>
      <c r="N54" s="24"/>
      <c r="O54" s="25"/>
      <c r="P54" s="26"/>
      <c r="Q54" s="25"/>
      <c r="R54" s="28"/>
      <c r="S54" s="25"/>
      <c r="T54" s="28"/>
    </row>
    <row r="55" spans="1:20" s="29" customFormat="1" x14ac:dyDescent="0.25">
      <c r="A55" s="157"/>
      <c r="B55" s="28"/>
      <c r="C55" s="158"/>
      <c r="D55" s="187"/>
      <c r="E55" s="335"/>
      <c r="F55" s="336"/>
      <c r="G55" s="336"/>
      <c r="H55" s="336"/>
      <c r="I55" s="336"/>
      <c r="J55" s="336"/>
      <c r="K55" s="336"/>
      <c r="L55" s="336"/>
      <c r="M55" s="337"/>
      <c r="N55" s="24"/>
      <c r="O55" s="25"/>
      <c r="P55" s="26"/>
      <c r="Q55" s="25"/>
      <c r="R55" s="28"/>
      <c r="S55" s="25"/>
      <c r="T55" s="28"/>
    </row>
    <row r="56" spans="1:20" s="29" customFormat="1" x14ac:dyDescent="0.25">
      <c r="A56" s="157"/>
      <c r="B56" s="28"/>
      <c r="C56" s="158"/>
      <c r="D56" s="187"/>
      <c r="E56" s="335"/>
      <c r="F56" s="336"/>
      <c r="G56" s="336"/>
      <c r="H56" s="336"/>
      <c r="I56" s="336"/>
      <c r="J56" s="336"/>
      <c r="K56" s="336"/>
      <c r="L56" s="336"/>
      <c r="M56" s="337"/>
      <c r="N56" s="24"/>
      <c r="O56" s="25"/>
      <c r="P56" s="26"/>
      <c r="Q56" s="25"/>
      <c r="R56" s="28"/>
      <c r="S56" s="25"/>
      <c r="T56" s="28"/>
    </row>
    <row r="57" spans="1:20" s="29" customFormat="1" x14ac:dyDescent="0.25">
      <c r="A57" s="30"/>
      <c r="B57" s="33"/>
      <c r="C57" s="230"/>
      <c r="D57" s="216"/>
      <c r="E57" s="335"/>
      <c r="F57" s="336"/>
      <c r="G57" s="336"/>
      <c r="H57" s="336"/>
      <c r="I57" s="336"/>
      <c r="J57" s="336"/>
      <c r="K57" s="336"/>
      <c r="L57" s="336"/>
      <c r="M57" s="337"/>
      <c r="N57" s="260"/>
      <c r="O57" s="31"/>
      <c r="P57" s="32"/>
      <c r="Q57" s="31"/>
      <c r="R57" s="33"/>
      <c r="S57" s="31"/>
      <c r="T57" s="33"/>
    </row>
    <row r="58" spans="1:20" s="233" customFormat="1" x14ac:dyDescent="0.25">
      <c r="B58" s="234"/>
      <c r="C58" s="234"/>
      <c r="D58" s="234"/>
      <c r="L58" s="233" t="s">
        <v>79</v>
      </c>
      <c r="M58" s="221"/>
      <c r="N58" s="235">
        <f>SUM(N50:N57)</f>
        <v>0</v>
      </c>
      <c r="O58" s="271">
        <f>SUM(O50:O57)</f>
        <v>0</v>
      </c>
      <c r="P58" s="236"/>
      <c r="Q58" s="221">
        <f>SUM(Q50:Q57)</f>
        <v>0</v>
      </c>
      <c r="R58" s="236"/>
      <c r="S58" s="221">
        <f>SUM(S50:S57)</f>
        <v>0</v>
      </c>
      <c r="T58" s="236"/>
    </row>
    <row r="59" spans="1:20" s="162" customFormat="1" x14ac:dyDescent="0.25">
      <c r="B59" s="212"/>
      <c r="C59" s="212"/>
      <c r="D59" s="212"/>
      <c r="M59" s="237"/>
      <c r="N59" s="237"/>
      <c r="O59" s="272"/>
      <c r="P59" s="207"/>
      <c r="Q59" s="237"/>
      <c r="R59" s="207"/>
      <c r="S59" s="237"/>
      <c r="T59" s="207"/>
    </row>
    <row r="60" spans="1:20" s="242" customFormat="1" ht="31.5" x14ac:dyDescent="0.25">
      <c r="A60" s="238" t="s">
        <v>77</v>
      </c>
      <c r="B60" s="239"/>
      <c r="C60" s="239"/>
      <c r="D60" s="239"/>
      <c r="E60" s="239"/>
      <c r="F60" s="239"/>
      <c r="G60" s="239"/>
      <c r="H60" s="239"/>
      <c r="I60" s="239"/>
      <c r="J60" s="239"/>
      <c r="K60" s="239"/>
      <c r="L60" s="239"/>
      <c r="M60" s="240"/>
      <c r="N60" s="261" t="s">
        <v>70</v>
      </c>
      <c r="O60" s="241" t="s">
        <v>38</v>
      </c>
      <c r="P60" s="241" t="s">
        <v>71</v>
      </c>
      <c r="Q60" s="241" t="s">
        <v>39</v>
      </c>
      <c r="R60" s="241" t="s">
        <v>71</v>
      </c>
      <c r="S60" s="241" t="s">
        <v>40</v>
      </c>
      <c r="T60" s="241" t="s">
        <v>71</v>
      </c>
    </row>
    <row r="61" spans="1:20" ht="30" x14ac:dyDescent="0.25">
      <c r="A61" s="20" t="s">
        <v>61</v>
      </c>
      <c r="B61" s="190" t="s">
        <v>56</v>
      </c>
      <c r="C61" s="190" t="s">
        <v>55</v>
      </c>
      <c r="D61" s="215" t="s">
        <v>33</v>
      </c>
      <c r="E61" s="359" t="s">
        <v>34</v>
      </c>
      <c r="F61" s="338"/>
      <c r="G61" s="338"/>
      <c r="H61" s="338"/>
      <c r="I61" s="338"/>
      <c r="J61" s="338"/>
      <c r="K61" s="338"/>
      <c r="L61" s="338"/>
      <c r="M61" s="339"/>
      <c r="N61" s="255" t="s">
        <v>35</v>
      </c>
      <c r="O61" s="13" t="s">
        <v>35</v>
      </c>
      <c r="P61" s="15"/>
      <c r="Q61" s="13" t="s">
        <v>35</v>
      </c>
      <c r="R61" s="16"/>
      <c r="S61" s="13" t="s">
        <v>35</v>
      </c>
      <c r="T61" s="16"/>
    </row>
    <row r="62" spans="1:20" s="29" customFormat="1" ht="30" x14ac:dyDescent="0.25">
      <c r="A62" s="157">
        <v>4</v>
      </c>
      <c r="B62" s="28" t="s">
        <v>46</v>
      </c>
      <c r="C62" s="158" t="s">
        <v>49</v>
      </c>
      <c r="D62" s="187" t="s">
        <v>13</v>
      </c>
      <c r="E62" s="335" t="s">
        <v>240</v>
      </c>
      <c r="F62" s="336"/>
      <c r="G62" s="336"/>
      <c r="H62" s="336"/>
      <c r="I62" s="336"/>
      <c r="J62" s="336"/>
      <c r="K62" s="336"/>
      <c r="L62" s="336"/>
      <c r="M62" s="337"/>
      <c r="N62" s="24">
        <v>3432</v>
      </c>
      <c r="O62" s="25"/>
      <c r="P62" s="26"/>
      <c r="Q62" s="25"/>
      <c r="R62" s="28"/>
      <c r="S62" s="25"/>
      <c r="T62" s="28"/>
    </row>
    <row r="63" spans="1:20" s="29" customFormat="1" ht="30" x14ac:dyDescent="0.25">
      <c r="A63" s="157">
        <v>1</v>
      </c>
      <c r="B63" s="28" t="s">
        <v>46</v>
      </c>
      <c r="C63" s="158" t="s">
        <v>49</v>
      </c>
      <c r="D63" s="187" t="s">
        <v>13</v>
      </c>
      <c r="E63" s="360" t="s">
        <v>269</v>
      </c>
      <c r="F63" s="361"/>
      <c r="G63" s="361"/>
      <c r="H63" s="361"/>
      <c r="I63" s="361"/>
      <c r="J63" s="361"/>
      <c r="K63" s="361"/>
      <c r="L63" s="361"/>
      <c r="M63" s="362"/>
      <c r="N63" s="24">
        <v>1352</v>
      </c>
      <c r="O63" s="25"/>
      <c r="P63" s="26"/>
      <c r="Q63" s="25"/>
      <c r="R63" s="28"/>
      <c r="S63" s="25"/>
      <c r="T63" s="28"/>
    </row>
    <row r="64" spans="1:20" s="29" customFormat="1" x14ac:dyDescent="0.25">
      <c r="A64" s="157"/>
      <c r="B64" s="28"/>
      <c r="C64" s="158"/>
      <c r="D64" s="187"/>
      <c r="E64" s="335"/>
      <c r="F64" s="336"/>
      <c r="G64" s="336"/>
      <c r="H64" s="336"/>
      <c r="I64" s="336"/>
      <c r="J64" s="336"/>
      <c r="K64" s="336"/>
      <c r="L64" s="336"/>
      <c r="M64" s="337"/>
      <c r="N64" s="24"/>
      <c r="O64" s="25"/>
      <c r="P64" s="26"/>
      <c r="Q64" s="25"/>
      <c r="R64" s="28"/>
      <c r="S64" s="25"/>
      <c r="T64" s="28"/>
    </row>
    <row r="65" spans="1:20" s="29" customFormat="1" x14ac:dyDescent="0.25">
      <c r="A65" s="157"/>
      <c r="B65" s="28"/>
      <c r="C65" s="158"/>
      <c r="D65" s="187"/>
      <c r="E65" s="335"/>
      <c r="F65" s="336"/>
      <c r="G65" s="336"/>
      <c r="H65" s="336"/>
      <c r="I65" s="336"/>
      <c r="J65" s="336"/>
      <c r="K65" s="336"/>
      <c r="L65" s="336"/>
      <c r="M65" s="337"/>
      <c r="N65" s="24"/>
      <c r="O65" s="25"/>
      <c r="P65" s="26"/>
      <c r="Q65" s="25"/>
      <c r="R65" s="28"/>
      <c r="S65" s="25"/>
      <c r="T65" s="28"/>
    </row>
    <row r="66" spans="1:20" s="29" customFormat="1" x14ac:dyDescent="0.25">
      <c r="A66" s="157"/>
      <c r="B66" s="28"/>
      <c r="C66" s="158"/>
      <c r="D66" s="187"/>
      <c r="E66" s="335"/>
      <c r="F66" s="336"/>
      <c r="G66" s="336"/>
      <c r="H66" s="336"/>
      <c r="I66" s="336"/>
      <c r="J66" s="336"/>
      <c r="K66" s="336"/>
      <c r="L66" s="336"/>
      <c r="M66" s="337"/>
      <c r="N66" s="24"/>
      <c r="O66" s="25"/>
      <c r="P66" s="26"/>
      <c r="Q66" s="25"/>
      <c r="R66" s="28"/>
      <c r="S66" s="25"/>
      <c r="T66" s="28"/>
    </row>
    <row r="67" spans="1:20" s="29" customFormat="1" x14ac:dyDescent="0.25">
      <c r="A67" s="157"/>
      <c r="B67" s="28"/>
      <c r="C67" s="158"/>
      <c r="D67" s="187"/>
      <c r="E67" s="335"/>
      <c r="F67" s="336"/>
      <c r="G67" s="336"/>
      <c r="H67" s="336"/>
      <c r="I67" s="336"/>
      <c r="J67" s="336"/>
      <c r="K67" s="336"/>
      <c r="L67" s="336"/>
      <c r="M67" s="337"/>
      <c r="N67" s="24"/>
      <c r="O67" s="25"/>
      <c r="P67" s="26"/>
      <c r="Q67" s="25"/>
      <c r="R67" s="28"/>
      <c r="S67" s="25"/>
      <c r="T67" s="28"/>
    </row>
    <row r="68" spans="1:20" s="29" customFormat="1" x14ac:dyDescent="0.25">
      <c r="A68" s="157"/>
      <c r="B68" s="28"/>
      <c r="C68" s="158"/>
      <c r="D68" s="187"/>
      <c r="E68" s="335"/>
      <c r="F68" s="336"/>
      <c r="G68" s="336"/>
      <c r="H68" s="336"/>
      <c r="I68" s="336"/>
      <c r="J68" s="336"/>
      <c r="K68" s="336"/>
      <c r="L68" s="336"/>
      <c r="M68" s="337"/>
      <c r="N68" s="24"/>
      <c r="O68" s="25"/>
      <c r="P68" s="26"/>
      <c r="Q68" s="25"/>
      <c r="R68" s="28"/>
      <c r="S68" s="25"/>
      <c r="T68" s="28"/>
    </row>
    <row r="69" spans="1:20" s="29" customFormat="1" x14ac:dyDescent="0.25">
      <c r="A69" s="157"/>
      <c r="B69" s="28"/>
      <c r="C69" s="158"/>
      <c r="D69" s="187"/>
      <c r="E69" s="335"/>
      <c r="F69" s="336"/>
      <c r="G69" s="336"/>
      <c r="H69" s="336"/>
      <c r="I69" s="336"/>
      <c r="J69" s="336"/>
      <c r="K69" s="336"/>
      <c r="L69" s="336"/>
      <c r="M69" s="337"/>
      <c r="N69" s="24"/>
      <c r="O69" s="25"/>
      <c r="P69" s="26"/>
      <c r="Q69" s="25"/>
      <c r="R69" s="28"/>
      <c r="S69" s="25"/>
      <c r="T69" s="28"/>
    </row>
    <row r="70" spans="1:20" s="29" customFormat="1" x14ac:dyDescent="0.25">
      <c r="A70" s="157"/>
      <c r="B70" s="28"/>
      <c r="C70" s="158"/>
      <c r="D70" s="187"/>
      <c r="E70" s="335"/>
      <c r="F70" s="336"/>
      <c r="G70" s="336"/>
      <c r="H70" s="336"/>
      <c r="I70" s="336"/>
      <c r="J70" s="336"/>
      <c r="K70" s="336"/>
      <c r="L70" s="336"/>
      <c r="M70" s="337"/>
      <c r="N70" s="24"/>
      <c r="O70" s="25"/>
      <c r="P70" s="26"/>
      <c r="Q70" s="25"/>
      <c r="R70" s="28"/>
      <c r="S70" s="25"/>
      <c r="T70" s="28"/>
    </row>
    <row r="71" spans="1:20" s="29" customFormat="1" x14ac:dyDescent="0.25">
      <c r="A71" s="157"/>
      <c r="B71" s="28"/>
      <c r="C71" s="158"/>
      <c r="D71" s="187"/>
      <c r="E71" s="335"/>
      <c r="F71" s="336"/>
      <c r="G71" s="336"/>
      <c r="H71" s="336"/>
      <c r="I71" s="336"/>
      <c r="J71" s="336"/>
      <c r="K71" s="336"/>
      <c r="L71" s="336"/>
      <c r="M71" s="337"/>
      <c r="N71" s="24"/>
      <c r="O71" s="25"/>
      <c r="P71" s="26"/>
      <c r="Q71" s="25"/>
      <c r="R71" s="28"/>
      <c r="S71" s="25"/>
      <c r="T71" s="28"/>
    </row>
    <row r="72" spans="1:20" s="162" customFormat="1" x14ac:dyDescent="0.25">
      <c r="B72" s="212"/>
      <c r="C72" s="212"/>
      <c r="D72" s="212"/>
      <c r="K72" s="243" t="s">
        <v>80</v>
      </c>
      <c r="L72" s="244"/>
      <c r="M72" s="244"/>
      <c r="N72" s="206">
        <f>SUM(N62:N71)</f>
        <v>4784</v>
      </c>
      <c r="O72" s="270">
        <f>SUM(O62:O71)</f>
        <v>0</v>
      </c>
      <c r="P72" s="206"/>
      <c r="Q72" s="206">
        <f>SUM(Q62:Q71)</f>
        <v>0</v>
      </c>
      <c r="R72" s="206"/>
      <c r="S72" s="206">
        <f>SUM(S62:S71)</f>
        <v>0</v>
      </c>
      <c r="T72" s="206"/>
    </row>
    <row r="73" spans="1:20" s="160" customFormat="1" x14ac:dyDescent="0.25">
      <c r="B73" s="199"/>
      <c r="C73" s="199"/>
      <c r="D73" s="199"/>
      <c r="O73" s="266"/>
      <c r="P73" s="205"/>
      <c r="Q73" s="172"/>
      <c r="R73" s="205"/>
      <c r="S73" s="172"/>
      <c r="T73" s="205"/>
    </row>
    <row r="74" spans="1:20" s="197" customFormat="1" ht="31.5" x14ac:dyDescent="0.25">
      <c r="A74" s="245" t="s">
        <v>37</v>
      </c>
      <c r="B74" s="217"/>
      <c r="C74" s="217"/>
      <c r="D74" s="217"/>
      <c r="E74" s="60"/>
      <c r="F74" s="60"/>
      <c r="G74" s="60"/>
      <c r="H74" s="60"/>
      <c r="I74" s="60"/>
      <c r="J74" s="60"/>
      <c r="K74" s="60"/>
      <c r="L74" s="60"/>
      <c r="M74" s="61"/>
      <c r="N74" s="262" t="s">
        <v>70</v>
      </c>
      <c r="O74" s="246" t="s">
        <v>38</v>
      </c>
      <c r="P74" s="246" t="s">
        <v>71</v>
      </c>
      <c r="Q74" s="246" t="s">
        <v>39</v>
      </c>
      <c r="R74" s="246" t="s">
        <v>71</v>
      </c>
      <c r="S74" s="246" t="s">
        <v>40</v>
      </c>
      <c r="T74" s="246" t="s">
        <v>71</v>
      </c>
    </row>
    <row r="75" spans="1:20" ht="30" x14ac:dyDescent="0.25">
      <c r="A75" s="20" t="s">
        <v>61</v>
      </c>
      <c r="B75" s="190" t="s">
        <v>56</v>
      </c>
      <c r="C75" s="190" t="s">
        <v>55</v>
      </c>
      <c r="D75" s="278" t="s">
        <v>33</v>
      </c>
      <c r="E75" s="338" t="s">
        <v>34</v>
      </c>
      <c r="F75" s="338"/>
      <c r="G75" s="338"/>
      <c r="H75" s="338"/>
      <c r="I75" s="338"/>
      <c r="J75" s="338"/>
      <c r="K75" s="338"/>
      <c r="L75" s="338"/>
      <c r="M75" s="339"/>
      <c r="N75" s="255" t="s">
        <v>35</v>
      </c>
      <c r="O75" s="255" t="s">
        <v>35</v>
      </c>
      <c r="P75" s="15"/>
      <c r="Q75" s="17" t="s">
        <v>35</v>
      </c>
      <c r="R75" s="16"/>
      <c r="S75" s="17" t="s">
        <v>35</v>
      </c>
      <c r="T75" s="16"/>
    </row>
    <row r="76" spans="1:20" s="29" customFormat="1" x14ac:dyDescent="0.25">
      <c r="A76" s="157"/>
      <c r="B76" s="28"/>
      <c r="C76" s="28"/>
      <c r="D76" s="187"/>
      <c r="E76" s="335"/>
      <c r="F76" s="336"/>
      <c r="G76" s="336"/>
      <c r="H76" s="336"/>
      <c r="I76" s="336"/>
      <c r="J76" s="336"/>
      <c r="K76" s="336"/>
      <c r="L76" s="336"/>
      <c r="M76" s="337"/>
      <c r="N76" s="24"/>
      <c r="O76" s="24"/>
      <c r="P76" s="26"/>
      <c r="Q76" s="24"/>
      <c r="R76" s="28"/>
      <c r="S76" s="24"/>
      <c r="T76" s="28"/>
    </row>
    <row r="77" spans="1:20" s="29" customFormat="1" x14ac:dyDescent="0.25">
      <c r="A77" s="157"/>
      <c r="B77" s="28"/>
      <c r="C77" s="28"/>
      <c r="D77" s="187"/>
      <c r="E77" s="335"/>
      <c r="F77" s="336"/>
      <c r="G77" s="336"/>
      <c r="H77" s="336"/>
      <c r="I77" s="336"/>
      <c r="J77" s="336"/>
      <c r="K77" s="336"/>
      <c r="L77" s="336"/>
      <c r="M77" s="337"/>
      <c r="N77" s="24"/>
      <c r="O77" s="24"/>
      <c r="P77" s="26"/>
      <c r="Q77" s="24"/>
      <c r="R77" s="28"/>
      <c r="S77" s="24"/>
      <c r="T77" s="28"/>
    </row>
    <row r="78" spans="1:20" s="29" customFormat="1" x14ac:dyDescent="0.25">
      <c r="A78" s="157"/>
      <c r="B78" s="28"/>
      <c r="C78" s="28"/>
      <c r="D78" s="187"/>
      <c r="E78" s="335"/>
      <c r="F78" s="336"/>
      <c r="G78" s="336"/>
      <c r="H78" s="336"/>
      <c r="I78" s="336"/>
      <c r="J78" s="336"/>
      <c r="K78" s="336"/>
      <c r="L78" s="336"/>
      <c r="M78" s="337"/>
      <c r="N78" s="24"/>
      <c r="O78" s="24"/>
      <c r="P78" s="26"/>
      <c r="Q78" s="24"/>
      <c r="R78" s="28"/>
      <c r="S78" s="24"/>
      <c r="T78" s="28"/>
    </row>
    <row r="79" spans="1:20" s="29" customFormat="1" x14ac:dyDescent="0.25">
      <c r="A79" s="157"/>
      <c r="B79" s="28"/>
      <c r="C79" s="28"/>
      <c r="D79" s="187"/>
      <c r="E79" s="335"/>
      <c r="F79" s="336"/>
      <c r="G79" s="336"/>
      <c r="H79" s="336"/>
      <c r="I79" s="336"/>
      <c r="J79" s="336"/>
      <c r="K79" s="336"/>
      <c r="L79" s="336"/>
      <c r="M79" s="337"/>
      <c r="N79" s="24"/>
      <c r="O79" s="24"/>
      <c r="P79" s="26"/>
      <c r="Q79" s="24"/>
      <c r="R79" s="28"/>
      <c r="S79" s="24"/>
      <c r="T79" s="28"/>
    </row>
    <row r="80" spans="1:20" s="29" customFormat="1" x14ac:dyDescent="0.25">
      <c r="A80" s="157"/>
      <c r="B80" s="28"/>
      <c r="C80" s="28"/>
      <c r="D80" s="187"/>
      <c r="E80" s="335"/>
      <c r="F80" s="336"/>
      <c r="G80" s="336"/>
      <c r="H80" s="336"/>
      <c r="I80" s="336"/>
      <c r="J80" s="336"/>
      <c r="K80" s="336"/>
      <c r="L80" s="336"/>
      <c r="M80" s="337"/>
      <c r="N80" s="24"/>
      <c r="O80" s="24"/>
      <c r="P80" s="26"/>
      <c r="Q80" s="24"/>
      <c r="R80" s="28"/>
      <c r="S80" s="24"/>
      <c r="T80" s="28"/>
    </row>
    <row r="81" spans="1:20" s="29" customFormat="1" x14ac:dyDescent="0.25">
      <c r="A81" s="157"/>
      <c r="B81" s="28"/>
      <c r="C81" s="28"/>
      <c r="D81" s="187"/>
      <c r="E81" s="335"/>
      <c r="F81" s="336"/>
      <c r="G81" s="336"/>
      <c r="H81" s="336"/>
      <c r="I81" s="336"/>
      <c r="J81" s="336"/>
      <c r="K81" s="336"/>
      <c r="L81" s="336"/>
      <c r="M81" s="337"/>
      <c r="N81" s="24"/>
      <c r="O81" s="24"/>
      <c r="P81" s="26"/>
      <c r="Q81" s="24"/>
      <c r="R81" s="28"/>
      <c r="S81" s="24"/>
      <c r="T81" s="28"/>
    </row>
    <row r="82" spans="1:20" s="29" customFormat="1" x14ac:dyDescent="0.25">
      <c r="A82" s="157"/>
      <c r="B82" s="28"/>
      <c r="C82" s="28"/>
      <c r="D82" s="187"/>
      <c r="E82" s="335"/>
      <c r="F82" s="336"/>
      <c r="G82" s="336"/>
      <c r="H82" s="336"/>
      <c r="I82" s="336"/>
      <c r="J82" s="336"/>
      <c r="K82" s="336"/>
      <c r="L82" s="336"/>
      <c r="M82" s="337"/>
      <c r="N82" s="24"/>
      <c r="O82" s="24"/>
      <c r="P82" s="32"/>
      <c r="Q82" s="24"/>
      <c r="R82" s="33"/>
      <c r="S82" s="24"/>
      <c r="T82" s="28"/>
    </row>
    <row r="83" spans="1:20" s="162" customFormat="1" x14ac:dyDescent="0.25">
      <c r="B83" s="212"/>
      <c r="C83" s="212"/>
      <c r="D83" s="212"/>
      <c r="K83" s="243" t="s">
        <v>58</v>
      </c>
      <c r="L83" s="244"/>
      <c r="M83" s="244"/>
      <c r="N83" s="206">
        <f>SUM(N76:N82)</f>
        <v>0</v>
      </c>
      <c r="O83" s="270">
        <f>SUM(O76:O82)</f>
        <v>0</v>
      </c>
      <c r="P83" s="236"/>
      <c r="Q83" s="206">
        <f>SUM(Q76:Q82)</f>
        <v>0</v>
      </c>
      <c r="R83" s="236"/>
      <c r="S83" s="206">
        <f>SUM(S76:S82)</f>
        <v>0</v>
      </c>
      <c r="T83" s="247"/>
    </row>
    <row r="84" spans="1:20" s="160" customFormat="1" x14ac:dyDescent="0.25">
      <c r="B84" s="199"/>
      <c r="C84" s="199"/>
      <c r="D84" s="199"/>
      <c r="O84" s="266"/>
      <c r="P84" s="205"/>
      <c r="Q84" s="172"/>
      <c r="R84" s="205"/>
      <c r="S84" s="172"/>
      <c r="T84" s="205"/>
    </row>
    <row r="85" spans="1:20" s="54" customFormat="1" ht="37.5" x14ac:dyDescent="0.25">
      <c r="A85" s="62" t="s">
        <v>78</v>
      </c>
      <c r="B85" s="218"/>
      <c r="C85" s="83" t="s">
        <v>158</v>
      </c>
      <c r="D85" s="218"/>
      <c r="E85" s="63"/>
      <c r="F85" s="63"/>
      <c r="G85" s="63"/>
      <c r="H85" s="63"/>
      <c r="I85" s="63"/>
      <c r="J85" s="63"/>
      <c r="K85" s="63"/>
      <c r="L85" s="63"/>
      <c r="M85" s="64"/>
      <c r="N85" s="263" t="s">
        <v>70</v>
      </c>
      <c r="O85" s="65" t="s">
        <v>38</v>
      </c>
      <c r="P85" s="279" t="s">
        <v>71</v>
      </c>
      <c r="Q85" s="65" t="s">
        <v>39</v>
      </c>
      <c r="R85" s="66" t="s">
        <v>71</v>
      </c>
      <c r="S85" s="65" t="s">
        <v>40</v>
      </c>
      <c r="T85" s="66" t="s">
        <v>71</v>
      </c>
    </row>
    <row r="86" spans="1:20" ht="30" x14ac:dyDescent="0.25">
      <c r="A86" s="20" t="s">
        <v>61</v>
      </c>
      <c r="B86" s="190" t="s">
        <v>56</v>
      </c>
      <c r="C86" s="190" t="s">
        <v>55</v>
      </c>
      <c r="D86" s="278" t="s">
        <v>33</v>
      </c>
      <c r="E86" s="338" t="s">
        <v>34</v>
      </c>
      <c r="F86" s="338"/>
      <c r="G86" s="338"/>
      <c r="H86" s="338"/>
      <c r="I86" s="338"/>
      <c r="J86" s="338"/>
      <c r="K86" s="338"/>
      <c r="L86" s="338"/>
      <c r="M86" s="339"/>
      <c r="N86" s="255" t="s">
        <v>35</v>
      </c>
      <c r="O86" s="13" t="s">
        <v>35</v>
      </c>
      <c r="P86" s="15"/>
      <c r="Q86" s="13" t="s">
        <v>35</v>
      </c>
      <c r="R86" s="16"/>
      <c r="S86" s="13" t="s">
        <v>35</v>
      </c>
      <c r="T86" s="16"/>
    </row>
    <row r="87" spans="1:20" s="29" customFormat="1" x14ac:dyDescent="0.25">
      <c r="A87" s="157">
        <v>8</v>
      </c>
      <c r="B87" s="28" t="s">
        <v>47</v>
      </c>
      <c r="C87" s="28" t="s">
        <v>49</v>
      </c>
      <c r="D87" s="214" t="s">
        <v>15</v>
      </c>
      <c r="E87" s="335" t="s">
        <v>264</v>
      </c>
      <c r="F87" s="336"/>
      <c r="G87" s="336"/>
      <c r="H87" s="336"/>
      <c r="I87" s="336"/>
      <c r="J87" s="336"/>
      <c r="K87" s="336"/>
      <c r="L87" s="336"/>
      <c r="M87" s="337"/>
      <c r="N87" s="24">
        <v>15000</v>
      </c>
      <c r="O87" s="25"/>
      <c r="P87" s="26"/>
      <c r="Q87" s="25"/>
      <c r="R87" s="28"/>
      <c r="S87" s="25"/>
      <c r="T87" s="28"/>
    </row>
    <row r="88" spans="1:20" s="29" customFormat="1" x14ac:dyDescent="0.25">
      <c r="A88" s="157"/>
      <c r="B88" s="28"/>
      <c r="C88" s="28"/>
      <c r="D88" s="214" t="s">
        <v>15</v>
      </c>
      <c r="E88" s="335"/>
      <c r="F88" s="336"/>
      <c r="G88" s="336"/>
      <c r="H88" s="336"/>
      <c r="I88" s="336"/>
      <c r="J88" s="336"/>
      <c r="K88" s="336"/>
      <c r="L88" s="336"/>
      <c r="M88" s="337"/>
      <c r="N88" s="24"/>
      <c r="O88" s="25"/>
      <c r="P88" s="26"/>
      <c r="Q88" s="25"/>
      <c r="R88" s="28"/>
      <c r="S88" s="25"/>
      <c r="T88" s="28"/>
    </row>
    <row r="89" spans="1:20" s="29" customFormat="1" x14ac:dyDescent="0.25">
      <c r="A89" s="157"/>
      <c r="B89" s="28"/>
      <c r="C89" s="28"/>
      <c r="D89" s="214" t="s">
        <v>15</v>
      </c>
      <c r="E89" s="335"/>
      <c r="F89" s="336"/>
      <c r="G89" s="336"/>
      <c r="H89" s="336"/>
      <c r="I89" s="336"/>
      <c r="J89" s="336"/>
      <c r="K89" s="336"/>
      <c r="L89" s="336"/>
      <c r="M89" s="337"/>
      <c r="N89" s="24"/>
      <c r="O89" s="25"/>
      <c r="P89" s="26"/>
      <c r="Q89" s="25"/>
      <c r="R89" s="28"/>
      <c r="S89" s="25"/>
      <c r="T89" s="28"/>
    </row>
    <row r="90" spans="1:20" s="29" customFormat="1" x14ac:dyDescent="0.25">
      <c r="A90" s="157"/>
      <c r="B90" s="28"/>
      <c r="C90" s="28"/>
      <c r="D90" s="214" t="s">
        <v>15</v>
      </c>
      <c r="E90" s="335"/>
      <c r="F90" s="336"/>
      <c r="G90" s="336"/>
      <c r="H90" s="336"/>
      <c r="I90" s="336"/>
      <c r="J90" s="336"/>
      <c r="K90" s="336"/>
      <c r="L90" s="336"/>
      <c r="M90" s="337"/>
      <c r="N90" s="24"/>
      <c r="O90" s="25"/>
      <c r="P90" s="26"/>
      <c r="Q90" s="25"/>
      <c r="R90" s="28"/>
      <c r="S90" s="25"/>
      <c r="T90" s="28"/>
    </row>
    <row r="91" spans="1:20" s="29" customFormat="1" x14ac:dyDescent="0.25">
      <c r="A91" s="157"/>
      <c r="B91" s="28"/>
      <c r="C91" s="28"/>
      <c r="D91" s="214" t="s">
        <v>15</v>
      </c>
      <c r="E91" s="335"/>
      <c r="F91" s="336"/>
      <c r="G91" s="336"/>
      <c r="H91" s="336"/>
      <c r="I91" s="336"/>
      <c r="J91" s="336"/>
      <c r="K91" s="336"/>
      <c r="L91" s="336"/>
      <c r="M91" s="337"/>
      <c r="N91" s="24"/>
      <c r="O91" s="25"/>
      <c r="P91" s="26"/>
      <c r="Q91" s="25"/>
      <c r="R91" s="28"/>
      <c r="S91" s="25"/>
      <c r="T91" s="28"/>
    </row>
    <row r="92" spans="1:20" s="29" customFormat="1" x14ac:dyDescent="0.25">
      <c r="A92" s="157"/>
      <c r="B92" s="28"/>
      <c r="C92" s="28"/>
      <c r="D92" s="214" t="s">
        <v>15</v>
      </c>
      <c r="E92" s="335"/>
      <c r="F92" s="336"/>
      <c r="G92" s="336"/>
      <c r="H92" s="336"/>
      <c r="I92" s="336"/>
      <c r="J92" s="336"/>
      <c r="K92" s="336"/>
      <c r="L92" s="336"/>
      <c r="M92" s="337"/>
      <c r="N92" s="24"/>
      <c r="O92" s="25"/>
      <c r="P92" s="26"/>
      <c r="Q92" s="25"/>
      <c r="R92" s="28"/>
      <c r="S92" s="25"/>
      <c r="T92" s="28"/>
    </row>
    <row r="93" spans="1:20" s="29" customFormat="1" x14ac:dyDescent="0.25">
      <c r="A93" s="157"/>
      <c r="B93" s="28"/>
      <c r="C93" s="28"/>
      <c r="D93" s="214" t="s">
        <v>15</v>
      </c>
      <c r="E93" s="335"/>
      <c r="F93" s="336"/>
      <c r="G93" s="336"/>
      <c r="H93" s="336"/>
      <c r="I93" s="336"/>
      <c r="J93" s="336"/>
      <c r="K93" s="336"/>
      <c r="L93" s="336"/>
      <c r="M93" s="337"/>
      <c r="N93" s="24"/>
      <c r="O93" s="25"/>
      <c r="P93" s="26"/>
      <c r="Q93" s="25"/>
      <c r="R93" s="28"/>
      <c r="S93" s="25"/>
      <c r="T93" s="28"/>
    </row>
    <row r="94" spans="1:20" s="29" customFormat="1" x14ac:dyDescent="0.25">
      <c r="A94" s="157"/>
      <c r="B94" s="28"/>
      <c r="C94" s="28"/>
      <c r="D94" s="214" t="s">
        <v>15</v>
      </c>
      <c r="E94" s="335"/>
      <c r="F94" s="336"/>
      <c r="G94" s="336"/>
      <c r="H94" s="336"/>
      <c r="I94" s="336"/>
      <c r="J94" s="336"/>
      <c r="K94" s="336"/>
      <c r="L94" s="336"/>
      <c r="M94" s="337"/>
      <c r="N94" s="24"/>
      <c r="O94" s="25"/>
      <c r="P94" s="26"/>
      <c r="Q94" s="25"/>
      <c r="R94" s="28"/>
      <c r="S94" s="25"/>
      <c r="T94" s="28"/>
    </row>
    <row r="95" spans="1:20" s="29" customFormat="1" x14ac:dyDescent="0.25">
      <c r="A95" s="157"/>
      <c r="B95" s="28"/>
      <c r="C95" s="28"/>
      <c r="D95" s="214" t="s">
        <v>15</v>
      </c>
      <c r="E95" s="335"/>
      <c r="F95" s="336"/>
      <c r="G95" s="336"/>
      <c r="H95" s="336"/>
      <c r="I95" s="336"/>
      <c r="J95" s="336"/>
      <c r="K95" s="336"/>
      <c r="L95" s="336"/>
      <c r="M95" s="337"/>
      <c r="N95" s="24"/>
      <c r="O95" s="25"/>
      <c r="P95" s="26"/>
      <c r="Q95" s="25"/>
      <c r="R95" s="28"/>
      <c r="S95" s="25"/>
      <c r="T95" s="28"/>
    </row>
    <row r="96" spans="1:20" s="29" customFormat="1" x14ac:dyDescent="0.25">
      <c r="A96" s="157"/>
      <c r="B96" s="28"/>
      <c r="C96" s="28"/>
      <c r="D96" s="214" t="s">
        <v>15</v>
      </c>
      <c r="E96" s="335"/>
      <c r="F96" s="336"/>
      <c r="G96" s="336"/>
      <c r="H96" s="336"/>
      <c r="I96" s="336"/>
      <c r="J96" s="336"/>
      <c r="K96" s="336"/>
      <c r="L96" s="336"/>
      <c r="M96" s="337"/>
      <c r="N96" s="24"/>
      <c r="O96" s="25"/>
      <c r="P96" s="26"/>
      <c r="Q96" s="25"/>
      <c r="R96" s="28"/>
      <c r="S96" s="25"/>
      <c r="T96" s="28"/>
    </row>
    <row r="97" spans="1:20" s="162" customFormat="1" x14ac:dyDescent="0.25">
      <c r="B97" s="212"/>
      <c r="C97" s="212"/>
      <c r="D97" s="212"/>
      <c r="L97" s="244" t="s">
        <v>59</v>
      </c>
      <c r="M97" s="244"/>
      <c r="N97" s="206">
        <f>SUM(N87:N96)</f>
        <v>15000</v>
      </c>
      <c r="O97" s="270">
        <f>SUM(O87:O96)</f>
        <v>0</v>
      </c>
      <c r="P97" s="207"/>
      <c r="Q97" s="206">
        <f>SUM(Q87:Q96)</f>
        <v>0</v>
      </c>
      <c r="R97" s="207"/>
      <c r="S97" s="206">
        <f>SUM(S87:S96)</f>
        <v>0</v>
      </c>
      <c r="T97" s="207"/>
    </row>
    <row r="98" spans="1:20" s="160" customFormat="1" x14ac:dyDescent="0.25">
      <c r="B98" s="199"/>
      <c r="C98" s="199"/>
      <c r="D98" s="199"/>
      <c r="O98" s="266"/>
      <c r="P98" s="205"/>
      <c r="Q98" s="172"/>
      <c r="R98" s="205"/>
      <c r="S98" s="172"/>
      <c r="T98" s="205"/>
    </row>
    <row r="99" spans="1:20" s="54" customFormat="1" ht="37.5" x14ac:dyDescent="0.25">
      <c r="A99" s="67" t="s">
        <v>141</v>
      </c>
      <c r="B99" s="219"/>
      <c r="C99" s="219"/>
      <c r="D99" s="219"/>
      <c r="E99" s="68"/>
      <c r="F99" s="68"/>
      <c r="G99" s="68"/>
      <c r="H99" s="68"/>
      <c r="I99" s="68"/>
      <c r="J99" s="68"/>
      <c r="K99" s="68"/>
      <c r="L99" s="68"/>
      <c r="M99" s="69"/>
      <c r="N99" s="264" t="s">
        <v>70</v>
      </c>
      <c r="O99" s="273" t="s">
        <v>38</v>
      </c>
      <c r="P99" s="280" t="s">
        <v>71</v>
      </c>
      <c r="Q99" s="70" t="s">
        <v>39</v>
      </c>
      <c r="R99" s="71" t="s">
        <v>71</v>
      </c>
      <c r="S99" s="70" t="s">
        <v>40</v>
      </c>
      <c r="T99" s="71" t="s">
        <v>71</v>
      </c>
    </row>
    <row r="100" spans="1:20" ht="30" x14ac:dyDescent="0.25">
      <c r="A100" s="20" t="s">
        <v>61</v>
      </c>
      <c r="B100" s="190" t="s">
        <v>56</v>
      </c>
      <c r="C100" s="190" t="s">
        <v>55</v>
      </c>
      <c r="D100" s="278" t="s">
        <v>33</v>
      </c>
      <c r="E100" s="338" t="s">
        <v>34</v>
      </c>
      <c r="F100" s="338"/>
      <c r="G100" s="338"/>
      <c r="H100" s="338"/>
      <c r="I100" s="338"/>
      <c r="J100" s="338"/>
      <c r="K100" s="338"/>
      <c r="L100" s="338"/>
      <c r="M100" s="339"/>
      <c r="N100" s="255" t="s">
        <v>35</v>
      </c>
      <c r="O100" s="13" t="s">
        <v>35</v>
      </c>
      <c r="P100" s="15"/>
      <c r="Q100" s="13" t="s">
        <v>35</v>
      </c>
      <c r="R100" s="16"/>
      <c r="S100" s="13" t="s">
        <v>35</v>
      </c>
      <c r="T100" s="16"/>
    </row>
    <row r="101" spans="1:20" s="29" customFormat="1" ht="45" x14ac:dyDescent="0.25">
      <c r="A101" s="157">
        <v>8</v>
      </c>
      <c r="B101" s="28" t="s">
        <v>47</v>
      </c>
      <c r="C101" s="28" t="s">
        <v>49</v>
      </c>
      <c r="D101" s="187" t="s">
        <v>20</v>
      </c>
      <c r="E101" s="335" t="s">
        <v>265</v>
      </c>
      <c r="F101" s="336"/>
      <c r="G101" s="336"/>
      <c r="H101" s="336"/>
      <c r="I101" s="336"/>
      <c r="J101" s="336"/>
      <c r="K101" s="336"/>
      <c r="L101" s="336"/>
      <c r="M101" s="337"/>
      <c r="N101" s="24">
        <v>10000</v>
      </c>
      <c r="O101" s="25"/>
      <c r="P101" s="26"/>
      <c r="Q101" s="25"/>
      <c r="R101" s="28"/>
      <c r="S101" s="25"/>
      <c r="T101" s="28"/>
    </row>
    <row r="102" spans="1:20" s="29" customFormat="1" x14ac:dyDescent="0.25">
      <c r="A102" s="157"/>
      <c r="B102" s="28"/>
      <c r="C102" s="28"/>
      <c r="D102" s="187"/>
      <c r="E102" s="335"/>
      <c r="F102" s="336"/>
      <c r="G102" s="336"/>
      <c r="H102" s="336"/>
      <c r="I102" s="336"/>
      <c r="J102" s="336"/>
      <c r="K102" s="336"/>
      <c r="L102" s="336"/>
      <c r="M102" s="337"/>
      <c r="N102" s="24"/>
      <c r="O102" s="25"/>
      <c r="P102" s="26"/>
      <c r="Q102" s="25"/>
      <c r="R102" s="28"/>
      <c r="S102" s="25"/>
      <c r="T102" s="28"/>
    </row>
    <row r="103" spans="1:20" s="29" customFormat="1" x14ac:dyDescent="0.25">
      <c r="A103" s="157"/>
      <c r="B103" s="28"/>
      <c r="C103" s="28"/>
      <c r="D103" s="187"/>
      <c r="E103" s="335"/>
      <c r="F103" s="336"/>
      <c r="G103" s="336"/>
      <c r="H103" s="336"/>
      <c r="I103" s="336"/>
      <c r="J103" s="336"/>
      <c r="K103" s="336"/>
      <c r="L103" s="336"/>
      <c r="M103" s="337"/>
      <c r="N103" s="24"/>
      <c r="O103" s="25"/>
      <c r="P103" s="26"/>
      <c r="Q103" s="25"/>
      <c r="R103" s="28"/>
      <c r="S103" s="25"/>
      <c r="T103" s="28"/>
    </row>
    <row r="104" spans="1:20" s="29" customFormat="1" x14ac:dyDescent="0.25">
      <c r="A104" s="157"/>
      <c r="B104" s="28"/>
      <c r="C104" s="28"/>
      <c r="D104" s="187"/>
      <c r="E104" s="335"/>
      <c r="F104" s="336"/>
      <c r="G104" s="336"/>
      <c r="H104" s="336"/>
      <c r="I104" s="336"/>
      <c r="J104" s="336"/>
      <c r="K104" s="336"/>
      <c r="L104" s="336"/>
      <c r="M104" s="337"/>
      <c r="N104" s="24"/>
      <c r="O104" s="25"/>
      <c r="P104" s="26"/>
      <c r="Q104" s="25"/>
      <c r="R104" s="28"/>
      <c r="S104" s="25"/>
      <c r="T104" s="28"/>
    </row>
    <row r="105" spans="1:20" s="29" customFormat="1" x14ac:dyDescent="0.25">
      <c r="A105" s="157"/>
      <c r="B105" s="28"/>
      <c r="C105" s="28"/>
      <c r="D105" s="187"/>
      <c r="E105" s="335"/>
      <c r="F105" s="336"/>
      <c r="G105" s="336"/>
      <c r="H105" s="336"/>
      <c r="I105" s="336"/>
      <c r="J105" s="336"/>
      <c r="K105" s="336"/>
      <c r="L105" s="336"/>
      <c r="M105" s="337"/>
      <c r="N105" s="24"/>
      <c r="O105" s="25"/>
      <c r="P105" s="26"/>
      <c r="Q105" s="25"/>
      <c r="R105" s="28"/>
      <c r="S105" s="25"/>
      <c r="T105" s="28"/>
    </row>
    <row r="106" spans="1:20" s="29" customFormat="1" x14ac:dyDescent="0.25">
      <c r="A106" s="157"/>
      <c r="B106" s="28"/>
      <c r="C106" s="28"/>
      <c r="D106" s="187"/>
      <c r="E106" s="335"/>
      <c r="F106" s="336"/>
      <c r="G106" s="336"/>
      <c r="H106" s="336"/>
      <c r="I106" s="336"/>
      <c r="J106" s="336"/>
      <c r="K106" s="336"/>
      <c r="L106" s="336"/>
      <c r="M106" s="337"/>
      <c r="N106" s="24"/>
      <c r="O106" s="25"/>
      <c r="P106" s="26"/>
      <c r="Q106" s="25"/>
      <c r="R106" s="28"/>
      <c r="S106" s="25"/>
      <c r="T106" s="28"/>
    </row>
    <row r="107" spans="1:20" s="29" customFormat="1" x14ac:dyDescent="0.25">
      <c r="A107" s="157"/>
      <c r="B107" s="28"/>
      <c r="C107" s="28"/>
      <c r="D107" s="187"/>
      <c r="E107" s="335"/>
      <c r="F107" s="336"/>
      <c r="G107" s="336"/>
      <c r="H107" s="336"/>
      <c r="I107" s="336"/>
      <c r="J107" s="336"/>
      <c r="K107" s="336"/>
      <c r="L107" s="336"/>
      <c r="M107" s="337"/>
      <c r="N107" s="24"/>
      <c r="O107" s="25"/>
      <c r="P107" s="26"/>
      <c r="Q107" s="25"/>
      <c r="R107" s="28"/>
      <c r="S107" s="25"/>
      <c r="T107" s="28"/>
    </row>
    <row r="108" spans="1:20" s="29" customFormat="1" x14ac:dyDescent="0.25">
      <c r="A108" s="157"/>
      <c r="B108" s="28"/>
      <c r="C108" s="28"/>
      <c r="D108" s="187"/>
      <c r="E108" s="335"/>
      <c r="F108" s="336"/>
      <c r="G108" s="336"/>
      <c r="H108" s="336"/>
      <c r="I108" s="336"/>
      <c r="J108" s="336"/>
      <c r="K108" s="336"/>
      <c r="L108" s="336"/>
      <c r="M108" s="337"/>
      <c r="N108" s="24"/>
      <c r="O108" s="25"/>
      <c r="P108" s="26"/>
      <c r="Q108" s="25"/>
      <c r="R108" s="28"/>
      <c r="S108" s="25"/>
      <c r="T108" s="28"/>
    </row>
    <row r="109" spans="1:20" s="29" customFormat="1" x14ac:dyDescent="0.25">
      <c r="A109" s="157"/>
      <c r="B109" s="28"/>
      <c r="C109" s="28"/>
      <c r="D109" s="187"/>
      <c r="E109" s="335"/>
      <c r="F109" s="336"/>
      <c r="G109" s="336"/>
      <c r="H109" s="336"/>
      <c r="I109" s="336"/>
      <c r="J109" s="336"/>
      <c r="K109" s="336"/>
      <c r="L109" s="336"/>
      <c r="M109" s="337"/>
      <c r="N109" s="24"/>
      <c r="O109" s="25"/>
      <c r="P109" s="26"/>
      <c r="Q109" s="25"/>
      <c r="R109" s="28"/>
      <c r="S109" s="25"/>
      <c r="T109" s="28"/>
    </row>
    <row r="110" spans="1:20" s="162" customFormat="1" x14ac:dyDescent="0.25">
      <c r="B110" s="212"/>
      <c r="C110" s="212"/>
      <c r="D110" s="212"/>
      <c r="K110" s="243" t="s">
        <v>81</v>
      </c>
      <c r="L110" s="244"/>
      <c r="M110" s="244"/>
      <c r="N110" s="206">
        <f>SUM(N101:N109)</f>
        <v>10000</v>
      </c>
      <c r="O110" s="270">
        <f>SUM(O101:O109)</f>
        <v>0</v>
      </c>
      <c r="P110" s="206"/>
      <c r="Q110" s="206">
        <f>SUM(Q101:Q109)</f>
        <v>0</v>
      </c>
      <c r="R110" s="206"/>
      <c r="S110" s="206">
        <f>SUM(S101:S109)</f>
        <v>0</v>
      </c>
      <c r="T110" s="206"/>
    </row>
    <row r="111" spans="1:20" s="162" customFormat="1" ht="15.75" thickBot="1" x14ac:dyDescent="0.3">
      <c r="B111" s="212"/>
      <c r="C111" s="212"/>
      <c r="D111" s="212"/>
      <c r="M111" s="237"/>
      <c r="N111" s="206"/>
      <c r="O111" s="270"/>
      <c r="P111" s="207"/>
      <c r="Q111" s="206"/>
      <c r="R111" s="207"/>
      <c r="S111" s="206"/>
      <c r="T111" s="207"/>
    </row>
    <row r="112" spans="1:20" s="162" customFormat="1" ht="19.5" thickBot="1" x14ac:dyDescent="0.35">
      <c r="B112" s="212"/>
      <c r="C112" s="212"/>
      <c r="D112" s="212"/>
      <c r="K112" s="363" t="s">
        <v>142</v>
      </c>
      <c r="L112" s="364"/>
      <c r="M112" s="365"/>
      <c r="N112" s="206">
        <f>SUM(N97,N83,N110,N72,N58)</f>
        <v>29784</v>
      </c>
      <c r="O112" s="270">
        <f>SUM(O97,O83,O110,O72,O58)</f>
        <v>0</v>
      </c>
      <c r="P112" s="206"/>
      <c r="Q112" s="206">
        <f>SUM(Q97,Q83,Q110,Q72,Q58)</f>
        <v>0</v>
      </c>
      <c r="R112" s="206"/>
      <c r="S112" s="206">
        <f>SUM(S97,S83,S110,S72,S58)</f>
        <v>0</v>
      </c>
      <c r="T112" s="207"/>
    </row>
    <row r="113" spans="1:20" s="162" customFormat="1" ht="15.75" thickBot="1" x14ac:dyDescent="0.3">
      <c r="B113" s="212"/>
      <c r="C113" s="212"/>
      <c r="D113" s="212"/>
      <c r="M113" s="237"/>
      <c r="N113" s="206"/>
      <c r="O113" s="270"/>
      <c r="P113" s="207"/>
      <c r="Q113" s="206"/>
      <c r="R113" s="207"/>
      <c r="S113" s="206"/>
      <c r="T113" s="207"/>
    </row>
    <row r="114" spans="1:20" s="162" customFormat="1" ht="21.75" thickBot="1" x14ac:dyDescent="0.4">
      <c r="B114" s="212"/>
      <c r="C114" s="212"/>
      <c r="D114" s="369" t="s">
        <v>84</v>
      </c>
      <c r="E114" s="370"/>
      <c r="F114" s="370"/>
      <c r="G114" s="370"/>
      <c r="H114" s="370"/>
      <c r="I114" s="370"/>
      <c r="J114" s="370"/>
      <c r="K114" s="370"/>
      <c r="L114" s="370"/>
      <c r="M114" s="371"/>
      <c r="N114" s="248">
        <f>SUM(N97,N83,N110,N72,N58,N45)</f>
        <v>172534</v>
      </c>
      <c r="O114" s="274">
        <f>SUM(O97,O83,O110,O72,O58,O45)</f>
        <v>0</v>
      </c>
      <c r="P114" s="206"/>
      <c r="Q114" s="248">
        <f>SUM(Q97,Q83,Q110,Q72,Q58,Q45)</f>
        <v>0</v>
      </c>
      <c r="R114" s="206"/>
      <c r="S114" s="248">
        <f>SUM(S97,S83,S110,S72,S58,S45)</f>
        <v>0</v>
      </c>
      <c r="T114" s="206"/>
    </row>
    <row r="115" spans="1:20" s="162" customFormat="1" ht="21" x14ac:dyDescent="0.35">
      <c r="B115" s="212"/>
      <c r="C115" s="212"/>
      <c r="D115" s="212"/>
      <c r="F115" s="249"/>
      <c r="G115" s="249"/>
      <c r="H115" s="249"/>
      <c r="I115" s="249"/>
      <c r="J115" s="249"/>
      <c r="K115" s="249"/>
      <c r="L115" s="249"/>
      <c r="M115" s="249"/>
      <c r="N115" s="206"/>
      <c r="O115" s="270"/>
      <c r="P115" s="206"/>
      <c r="Q115" s="206"/>
      <c r="R115" s="206"/>
      <c r="S115" s="206"/>
      <c r="T115" s="206"/>
    </row>
    <row r="116" spans="1:20" s="160" customFormat="1" x14ac:dyDescent="0.25">
      <c r="B116" s="199"/>
      <c r="C116" s="199"/>
      <c r="D116" s="199"/>
      <c r="O116" s="266"/>
      <c r="P116" s="205"/>
      <c r="Q116" s="172"/>
      <c r="R116" s="205"/>
      <c r="S116" s="172"/>
      <c r="T116" s="205"/>
    </row>
    <row r="117" spans="1:20" s="54" customFormat="1" ht="37.5" x14ac:dyDescent="0.25">
      <c r="A117" s="72" t="s">
        <v>36</v>
      </c>
      <c r="B117" s="231"/>
      <c r="C117" s="232"/>
      <c r="D117" s="220"/>
      <c r="E117" s="73"/>
      <c r="F117" s="73"/>
      <c r="G117" s="73"/>
      <c r="H117" s="73"/>
      <c r="I117" s="73"/>
      <c r="J117" s="73"/>
      <c r="K117" s="73"/>
      <c r="L117" s="73"/>
      <c r="M117" s="74"/>
      <c r="N117" s="265" t="s">
        <v>70</v>
      </c>
      <c r="O117" s="75" t="s">
        <v>38</v>
      </c>
      <c r="P117" s="281" t="s">
        <v>71</v>
      </c>
      <c r="Q117" s="75" t="s">
        <v>39</v>
      </c>
      <c r="R117" s="76" t="s">
        <v>71</v>
      </c>
      <c r="S117" s="75" t="s">
        <v>40</v>
      </c>
      <c r="T117" s="76" t="s">
        <v>71</v>
      </c>
    </row>
    <row r="118" spans="1:20" ht="30" x14ac:dyDescent="0.25">
      <c r="A118" s="20" t="s">
        <v>61</v>
      </c>
      <c r="B118" s="190" t="s">
        <v>56</v>
      </c>
      <c r="C118" s="190" t="s">
        <v>55</v>
      </c>
      <c r="D118" s="215" t="s">
        <v>33</v>
      </c>
      <c r="E118" s="338" t="s">
        <v>34</v>
      </c>
      <c r="F118" s="338"/>
      <c r="G118" s="338"/>
      <c r="H118" s="338"/>
      <c r="I118" s="338"/>
      <c r="J118" s="338"/>
      <c r="K118" s="338"/>
      <c r="L118" s="338"/>
      <c r="M118" s="339"/>
      <c r="N118" s="255" t="s">
        <v>35</v>
      </c>
      <c r="O118" s="13" t="s">
        <v>35</v>
      </c>
      <c r="P118" s="15"/>
      <c r="Q118" s="13" t="s">
        <v>35</v>
      </c>
      <c r="R118" s="16"/>
      <c r="S118" s="13" t="s">
        <v>35</v>
      </c>
      <c r="T118" s="16"/>
    </row>
    <row r="119" spans="1:20" s="29" customFormat="1" ht="30" x14ac:dyDescent="0.25">
      <c r="A119" s="157">
        <v>3</v>
      </c>
      <c r="B119" s="28" t="s">
        <v>46</v>
      </c>
      <c r="C119" s="28" t="s">
        <v>47</v>
      </c>
      <c r="D119" s="214" t="s">
        <v>51</v>
      </c>
      <c r="E119" s="360" t="s">
        <v>243</v>
      </c>
      <c r="F119" s="361"/>
      <c r="G119" s="361"/>
      <c r="H119" s="361"/>
      <c r="I119" s="361"/>
      <c r="J119" s="361"/>
      <c r="K119" s="361"/>
      <c r="L119" s="361"/>
      <c r="M119" s="362"/>
      <c r="N119" s="24">
        <v>11710</v>
      </c>
      <c r="O119" s="25"/>
      <c r="P119" s="26"/>
      <c r="Q119" s="25"/>
      <c r="R119" s="28"/>
      <c r="S119" s="25"/>
      <c r="T119" s="28"/>
    </row>
    <row r="120" spans="1:20" s="29" customFormat="1" ht="30" x14ac:dyDescent="0.25">
      <c r="A120" s="157">
        <v>3</v>
      </c>
      <c r="B120" s="28" t="s">
        <v>46</v>
      </c>
      <c r="C120" s="28" t="s">
        <v>47</v>
      </c>
      <c r="D120" s="214" t="s">
        <v>51</v>
      </c>
      <c r="E120" s="360" t="s">
        <v>244</v>
      </c>
      <c r="F120" s="361"/>
      <c r="G120" s="361"/>
      <c r="H120" s="361"/>
      <c r="I120" s="361"/>
      <c r="J120" s="361"/>
      <c r="K120" s="361"/>
      <c r="L120" s="361"/>
      <c r="M120" s="362"/>
      <c r="N120" s="24">
        <v>47850</v>
      </c>
      <c r="O120" s="25"/>
      <c r="P120" s="26"/>
      <c r="Q120" s="25"/>
      <c r="R120" s="34"/>
      <c r="S120" s="25"/>
      <c r="T120" s="34"/>
    </row>
    <row r="121" spans="1:20" s="29" customFormat="1" ht="30" x14ac:dyDescent="0.25">
      <c r="A121" s="157">
        <v>9</v>
      </c>
      <c r="B121" s="28" t="s">
        <v>47</v>
      </c>
      <c r="C121" s="28" t="s">
        <v>48</v>
      </c>
      <c r="D121" s="214" t="s">
        <v>51</v>
      </c>
      <c r="E121" s="360" t="s">
        <v>281</v>
      </c>
      <c r="F121" s="361"/>
      <c r="G121" s="361"/>
      <c r="H121" s="361"/>
      <c r="I121" s="361"/>
      <c r="J121" s="361"/>
      <c r="K121" s="361"/>
      <c r="L121" s="361"/>
      <c r="M121" s="362"/>
      <c r="N121" s="24">
        <v>33514</v>
      </c>
      <c r="O121" s="25"/>
      <c r="P121" s="26"/>
      <c r="Q121" s="25"/>
      <c r="R121" s="28"/>
      <c r="S121" s="25"/>
      <c r="T121" s="28"/>
    </row>
    <row r="122" spans="1:20" s="29" customFormat="1" ht="30" x14ac:dyDescent="0.25">
      <c r="A122" s="157"/>
      <c r="B122" s="28"/>
      <c r="C122" s="28"/>
      <c r="D122" s="214" t="s">
        <v>51</v>
      </c>
      <c r="E122" s="360"/>
      <c r="F122" s="361"/>
      <c r="G122" s="361"/>
      <c r="H122" s="361"/>
      <c r="I122" s="361"/>
      <c r="J122" s="361"/>
      <c r="K122" s="361"/>
      <c r="L122" s="361"/>
      <c r="M122" s="362"/>
      <c r="N122" s="24"/>
      <c r="O122" s="25"/>
      <c r="P122" s="26"/>
      <c r="Q122" s="25"/>
      <c r="R122" s="28"/>
      <c r="S122" s="25"/>
      <c r="T122" s="28"/>
    </row>
    <row r="123" spans="1:20" s="29" customFormat="1" ht="30" x14ac:dyDescent="0.25">
      <c r="A123" s="157"/>
      <c r="B123" s="28"/>
      <c r="C123" s="28"/>
      <c r="D123" s="214" t="s">
        <v>51</v>
      </c>
      <c r="E123" s="360"/>
      <c r="F123" s="361"/>
      <c r="G123" s="361"/>
      <c r="H123" s="361"/>
      <c r="I123" s="361"/>
      <c r="J123" s="361"/>
      <c r="K123" s="361"/>
      <c r="L123" s="361"/>
      <c r="M123" s="362"/>
      <c r="N123" s="24"/>
      <c r="O123" s="25"/>
      <c r="P123" s="26"/>
      <c r="Q123" s="25"/>
      <c r="R123" s="28"/>
      <c r="S123" s="25"/>
      <c r="T123" s="28"/>
    </row>
    <row r="124" spans="1:20" s="29" customFormat="1" ht="30" x14ac:dyDescent="0.25">
      <c r="A124" s="157"/>
      <c r="B124" s="28"/>
      <c r="C124" s="28"/>
      <c r="D124" s="214" t="s">
        <v>51</v>
      </c>
      <c r="E124" s="360"/>
      <c r="F124" s="361"/>
      <c r="G124" s="361"/>
      <c r="H124" s="361"/>
      <c r="I124" s="361"/>
      <c r="J124" s="361"/>
      <c r="K124" s="361"/>
      <c r="L124" s="361"/>
      <c r="M124" s="362"/>
      <c r="N124" s="24"/>
      <c r="O124" s="25"/>
      <c r="P124" s="26"/>
      <c r="Q124" s="25"/>
      <c r="R124" s="28"/>
      <c r="S124" s="25"/>
      <c r="T124" s="28"/>
    </row>
    <row r="125" spans="1:20" s="29" customFormat="1" ht="30" x14ac:dyDescent="0.25">
      <c r="A125" s="157"/>
      <c r="B125" s="28"/>
      <c r="C125" s="28"/>
      <c r="D125" s="214" t="s">
        <v>51</v>
      </c>
      <c r="E125" s="360"/>
      <c r="F125" s="361"/>
      <c r="G125" s="361"/>
      <c r="H125" s="361"/>
      <c r="I125" s="361"/>
      <c r="J125" s="361"/>
      <c r="K125" s="361"/>
      <c r="L125" s="361"/>
      <c r="M125" s="362"/>
      <c r="N125" s="24"/>
      <c r="O125" s="25"/>
      <c r="P125" s="26"/>
      <c r="Q125" s="25"/>
      <c r="R125" s="28"/>
      <c r="S125" s="25"/>
      <c r="T125" s="28"/>
    </row>
    <row r="126" spans="1:20" s="29" customFormat="1" ht="30" x14ac:dyDescent="0.25">
      <c r="A126" s="157"/>
      <c r="B126" s="28"/>
      <c r="C126" s="28"/>
      <c r="D126" s="214" t="s">
        <v>51</v>
      </c>
      <c r="E126" s="360"/>
      <c r="F126" s="361"/>
      <c r="G126" s="361"/>
      <c r="H126" s="361"/>
      <c r="I126" s="361"/>
      <c r="J126" s="361"/>
      <c r="K126" s="361"/>
      <c r="L126" s="361"/>
      <c r="M126" s="362"/>
      <c r="N126" s="24"/>
      <c r="O126" s="25"/>
      <c r="P126" s="26"/>
      <c r="Q126" s="25"/>
      <c r="R126" s="28"/>
      <c r="S126" s="25"/>
      <c r="T126" s="28"/>
    </row>
    <row r="127" spans="1:20" s="29" customFormat="1" ht="30" x14ac:dyDescent="0.25">
      <c r="A127" s="157"/>
      <c r="B127" s="28"/>
      <c r="C127" s="28"/>
      <c r="D127" s="214" t="s">
        <v>51</v>
      </c>
      <c r="E127" s="360"/>
      <c r="F127" s="361"/>
      <c r="G127" s="361"/>
      <c r="H127" s="361"/>
      <c r="I127" s="361"/>
      <c r="J127" s="361"/>
      <c r="K127" s="361"/>
      <c r="L127" s="361"/>
      <c r="M127" s="362"/>
      <c r="N127" s="24"/>
      <c r="O127" s="25"/>
      <c r="P127" s="26"/>
      <c r="Q127" s="25"/>
      <c r="R127" s="28"/>
      <c r="S127" s="25"/>
      <c r="T127" s="28"/>
    </row>
    <row r="128" spans="1:20" s="29" customFormat="1" ht="30" x14ac:dyDescent="0.25">
      <c r="A128" s="157"/>
      <c r="B128" s="28"/>
      <c r="C128" s="28"/>
      <c r="D128" s="214" t="s">
        <v>51</v>
      </c>
      <c r="E128" s="360"/>
      <c r="F128" s="361"/>
      <c r="G128" s="361"/>
      <c r="H128" s="361"/>
      <c r="I128" s="361"/>
      <c r="J128" s="361"/>
      <c r="K128" s="361"/>
      <c r="L128" s="361"/>
      <c r="M128" s="362"/>
      <c r="N128" s="24"/>
      <c r="O128" s="25"/>
      <c r="P128" s="26"/>
      <c r="Q128" s="25"/>
      <c r="R128" s="28"/>
      <c r="S128" s="25"/>
      <c r="T128" s="28"/>
    </row>
    <row r="129" spans="1:20" s="29" customFormat="1" ht="30.75" thickBot="1" x14ac:dyDescent="0.3">
      <c r="A129" s="157"/>
      <c r="B129" s="28"/>
      <c r="C129" s="28"/>
      <c r="D129" s="214" t="s">
        <v>51</v>
      </c>
      <c r="E129" s="360"/>
      <c r="F129" s="361"/>
      <c r="G129" s="361"/>
      <c r="H129" s="361"/>
      <c r="I129" s="361"/>
      <c r="J129" s="361"/>
      <c r="K129" s="361"/>
      <c r="L129" s="361"/>
      <c r="M129" s="362"/>
      <c r="N129" s="24"/>
      <c r="O129" s="25"/>
      <c r="P129" s="26"/>
      <c r="Q129" s="25"/>
      <c r="R129" s="28"/>
      <c r="S129" s="25"/>
      <c r="T129" s="28"/>
    </row>
    <row r="130" spans="1:20" s="162" customFormat="1" ht="21.75" thickBot="1" x14ac:dyDescent="0.4">
      <c r="B130" s="212"/>
      <c r="C130" s="212"/>
      <c r="D130" s="212"/>
      <c r="G130" s="369" t="s">
        <v>60</v>
      </c>
      <c r="H130" s="370"/>
      <c r="I130" s="370"/>
      <c r="J130" s="370"/>
      <c r="K130" s="370"/>
      <c r="L130" s="370"/>
      <c r="M130" s="371" t="s">
        <v>60</v>
      </c>
      <c r="N130" s="206">
        <f>SUM(N119:N129)</f>
        <v>93074</v>
      </c>
      <c r="O130" s="270">
        <f>SUM(O119:O129)</f>
        <v>0</v>
      </c>
      <c r="P130" s="207"/>
      <c r="Q130" s="206">
        <f>SUM(Q119:Q129)</f>
        <v>0</v>
      </c>
      <c r="R130" s="207"/>
      <c r="S130" s="206">
        <f>SUM(S119:S129)</f>
        <v>0</v>
      </c>
      <c r="T130" s="207"/>
    </row>
    <row r="131" spans="1:20" s="160" customFormat="1" ht="15.75" thickBot="1" x14ac:dyDescent="0.3">
      <c r="B131" s="199"/>
      <c r="C131" s="199"/>
      <c r="D131" s="199"/>
      <c r="O131" s="266"/>
      <c r="P131" s="205"/>
      <c r="Q131" s="172"/>
      <c r="R131" s="205"/>
      <c r="S131" s="172"/>
      <c r="T131" s="205"/>
    </row>
    <row r="132" spans="1:20" s="160" customFormat="1" ht="21.75" thickBot="1" x14ac:dyDescent="0.4">
      <c r="B132" s="199"/>
      <c r="C132" s="199"/>
      <c r="D132" s="199"/>
      <c r="G132" s="369" t="s">
        <v>195</v>
      </c>
      <c r="H132" s="370"/>
      <c r="I132" s="370"/>
      <c r="J132" s="370"/>
      <c r="K132" s="370"/>
      <c r="L132" s="370"/>
      <c r="M132" s="371"/>
      <c r="N132" s="250">
        <f>N114</f>
        <v>172534</v>
      </c>
      <c r="O132" s="266"/>
      <c r="P132" s="205"/>
      <c r="Q132" s="172"/>
      <c r="R132" s="205"/>
      <c r="S132" s="172"/>
      <c r="T132" s="205"/>
    </row>
    <row r="133" spans="1:20" s="160" customFormat="1" ht="15.75" thickBot="1" x14ac:dyDescent="0.3">
      <c r="B133" s="199"/>
      <c r="C133" s="199"/>
      <c r="D133" s="199"/>
      <c r="O133" s="266"/>
      <c r="P133" s="205"/>
      <c r="Q133" s="172"/>
      <c r="R133" s="205"/>
      <c r="S133" s="172"/>
      <c r="T133" s="205"/>
    </row>
    <row r="134" spans="1:20" s="162" customFormat="1" ht="21.75" thickBot="1" x14ac:dyDescent="0.4">
      <c r="B134" s="212"/>
      <c r="C134" s="212"/>
      <c r="D134" s="212"/>
      <c r="F134" s="168"/>
      <c r="G134" s="369" t="s">
        <v>83</v>
      </c>
      <c r="H134" s="370"/>
      <c r="I134" s="370"/>
      <c r="J134" s="370"/>
      <c r="K134" s="370"/>
      <c r="L134" s="370"/>
      <c r="M134" s="371"/>
      <c r="N134" s="250">
        <f>N132*0.05</f>
        <v>8626.7000000000007</v>
      </c>
      <c r="O134" s="275">
        <v>0</v>
      </c>
      <c r="P134" s="250"/>
      <c r="Q134" s="250">
        <v>0</v>
      </c>
      <c r="R134" s="250"/>
      <c r="S134" s="250">
        <v>0</v>
      </c>
      <c r="T134" s="206"/>
    </row>
    <row r="135" spans="1:20" s="160" customFormat="1" x14ac:dyDescent="0.25">
      <c r="B135" s="199"/>
      <c r="C135" s="199"/>
      <c r="D135" s="199"/>
      <c r="O135" s="266"/>
      <c r="P135" s="205"/>
      <c r="Q135" s="172"/>
      <c r="R135" s="205"/>
      <c r="S135" s="172"/>
      <c r="T135" s="205"/>
    </row>
    <row r="136" spans="1:20" s="160" customFormat="1" ht="15.75" thickBot="1" x14ac:dyDescent="0.3">
      <c r="B136" s="199"/>
      <c r="C136" s="199"/>
      <c r="D136" s="199"/>
      <c r="O136" s="266"/>
      <c r="P136" s="205"/>
      <c r="Q136" s="172"/>
      <c r="R136" s="205"/>
      <c r="S136" s="172"/>
      <c r="T136" s="205"/>
    </row>
    <row r="137" spans="1:20" s="251" customFormat="1" ht="24" thickBot="1" x14ac:dyDescent="0.4">
      <c r="B137" s="252"/>
      <c r="C137" s="252"/>
      <c r="D137" s="366" t="s">
        <v>85</v>
      </c>
      <c r="E137" s="367"/>
      <c r="F137" s="367"/>
      <c r="G137" s="367"/>
      <c r="H137" s="367"/>
      <c r="I137" s="367"/>
      <c r="J137" s="367"/>
      <c r="K137" s="367"/>
      <c r="L137" s="367"/>
      <c r="M137" s="368"/>
      <c r="N137" s="253">
        <f>SUM(N130,N132,N134)</f>
        <v>274234.7</v>
      </c>
      <c r="O137" s="276">
        <f>SUM(O134,O130,O114)</f>
        <v>0</v>
      </c>
      <c r="P137" s="253"/>
      <c r="Q137" s="253">
        <f>SUM(Q134,Q130,Q114)</f>
        <v>0</v>
      </c>
      <c r="R137" s="253"/>
      <c r="S137" s="253">
        <f>SUM(S134,S130,S114)</f>
        <v>0</v>
      </c>
      <c r="T137" s="254"/>
    </row>
    <row r="142" spans="1:20" x14ac:dyDescent="0.25">
      <c r="N142" s="52"/>
    </row>
  </sheetData>
  <customSheetViews>
    <customSheetView guid="{08C97B7F-67EE-4463-AA3D-5024C5CFCC42}" topLeftCell="A22">
      <selection activeCell="X58" sqref="X58"/>
      <pageMargins left="0.7" right="0.7" top="0.75" bottom="0.75" header="0.3" footer="0.3"/>
      <pageSetup orientation="portrait" r:id="rId1"/>
    </customSheetView>
    <customSheetView guid="{350610BE-E33E-45EF-97EC-9E2830199A90}" showPageBreaks="1" printArea="1" view="pageBreakPreview" topLeftCell="A109">
      <selection activeCell="G137" sqref="G137:M137"/>
      <rowBreaks count="2" manualBreakCount="2">
        <brk id="21" max="19" man="1"/>
        <brk id="35" max="19" man="1"/>
      </rowBreaks>
      <colBreaks count="1" manualBreakCount="1">
        <brk id="14" max="155" man="1"/>
      </colBreaks>
      <pageMargins left="0.7" right="0.7" top="0.75" bottom="0.75" header="0.3" footer="0.3"/>
      <pageSetup paperSize="5" scale="81" orientation="landscape" r:id="rId2"/>
    </customSheetView>
  </customSheetViews>
  <mergeCells count="93">
    <mergeCell ref="D114:M114"/>
    <mergeCell ref="E126:M126"/>
    <mergeCell ref="E127:M127"/>
    <mergeCell ref="E128:M128"/>
    <mergeCell ref="E121:M121"/>
    <mergeCell ref="E122:M122"/>
    <mergeCell ref="E123:M123"/>
    <mergeCell ref="E124:M124"/>
    <mergeCell ref="E125:M125"/>
    <mergeCell ref="E129:M129"/>
    <mergeCell ref="D137:M137"/>
    <mergeCell ref="G134:M134"/>
    <mergeCell ref="G132:M132"/>
    <mergeCell ref="G130:M130"/>
    <mergeCell ref="J45:M45"/>
    <mergeCell ref="E118:M118"/>
    <mergeCell ref="E119:M119"/>
    <mergeCell ref="E120:M120"/>
    <mergeCell ref="E106:M106"/>
    <mergeCell ref="E107:M107"/>
    <mergeCell ref="E108:M108"/>
    <mergeCell ref="E109:M109"/>
    <mergeCell ref="K112:M112"/>
    <mergeCell ref="E93:M93"/>
    <mergeCell ref="E94:M94"/>
    <mergeCell ref="E95:M95"/>
    <mergeCell ref="E96:M96"/>
    <mergeCell ref="E80:M80"/>
    <mergeCell ref="E81:M81"/>
    <mergeCell ref="E82:M82"/>
    <mergeCell ref="E86:M86"/>
    <mergeCell ref="E87:M87"/>
    <mergeCell ref="E77:M77"/>
    <mergeCell ref="E78:M78"/>
    <mergeCell ref="E79:M79"/>
    <mergeCell ref="E71:M71"/>
    <mergeCell ref="E75:M75"/>
    <mergeCell ref="E76:M76"/>
    <mergeCell ref="E66:M66"/>
    <mergeCell ref="E67:M67"/>
    <mergeCell ref="E68:M68"/>
    <mergeCell ref="E69:M69"/>
    <mergeCell ref="E70:M70"/>
    <mergeCell ref="E63:M63"/>
    <mergeCell ref="E64:M64"/>
    <mergeCell ref="E65:M65"/>
    <mergeCell ref="E56:M56"/>
    <mergeCell ref="E57:M57"/>
    <mergeCell ref="E61:M61"/>
    <mergeCell ref="E62:M62"/>
    <mergeCell ref="E49:M49"/>
    <mergeCell ref="E50:M50"/>
    <mergeCell ref="E51:M51"/>
    <mergeCell ref="E52:M52"/>
    <mergeCell ref="E53:M53"/>
    <mergeCell ref="E32:M32"/>
    <mergeCell ref="E33:M33"/>
    <mergeCell ref="E34:M34"/>
    <mergeCell ref="E35:M35"/>
    <mergeCell ref="E36:M36"/>
    <mergeCell ref="E42:M42"/>
    <mergeCell ref="E54:M54"/>
    <mergeCell ref="E55:M55"/>
    <mergeCell ref="E26:M26"/>
    <mergeCell ref="E21:M21"/>
    <mergeCell ref="E22:M22"/>
    <mergeCell ref="E23:M23"/>
    <mergeCell ref="E24:M24"/>
    <mergeCell ref="E25:M25"/>
    <mergeCell ref="E27:M27"/>
    <mergeCell ref="E28:M28"/>
    <mergeCell ref="E37:M37"/>
    <mergeCell ref="E38:M38"/>
    <mergeCell ref="E39:M39"/>
    <mergeCell ref="E40:M40"/>
    <mergeCell ref="E41:M41"/>
    <mergeCell ref="A1:B1"/>
    <mergeCell ref="E18:M18"/>
    <mergeCell ref="E19:M19"/>
    <mergeCell ref="A11:N14"/>
    <mergeCell ref="E20:M20"/>
    <mergeCell ref="C1:D1"/>
    <mergeCell ref="E88:M88"/>
    <mergeCell ref="E89:M89"/>
    <mergeCell ref="E90:M90"/>
    <mergeCell ref="E105:M105"/>
    <mergeCell ref="E100:M100"/>
    <mergeCell ref="E101:M101"/>
    <mergeCell ref="E102:M102"/>
    <mergeCell ref="E103:M103"/>
    <mergeCell ref="E104:M104"/>
    <mergeCell ref="E92:M92"/>
    <mergeCell ref="E91:M91"/>
  </mergeCells>
  <dataValidations count="10">
    <dataValidation type="list" allowBlank="1" showInputMessage="1" showErrorMessage="1" sqref="B101:C109 B119:C129 B50:C57 B19:C28 B33:C42 B87:C96 B62:C71 B76:C82" xr:uid="{00000000-0002-0000-0200-000000000000}">
      <formula1>Quarter1</formula1>
    </dataValidation>
    <dataValidation type="list" allowBlank="1" showInputMessage="1" showErrorMessage="1" sqref="D119:D129" xr:uid="{00000000-0002-0000-0200-000003000000}">
      <formula1>Salaries</formula1>
    </dataValidation>
    <dataValidation type="list" allowBlank="1" showInputMessage="1" showErrorMessage="1" sqref="H8" xr:uid="{00000000-0002-0000-0200-000004000000}">
      <formula1>YesNo</formula1>
    </dataValidation>
    <dataValidation type="list" allowBlank="1" showInputMessage="1" showErrorMessage="1" sqref="D101:D109" xr:uid="{00000000-0002-0000-0200-000006000000}">
      <formula1>Other</formula1>
    </dataValidation>
    <dataValidation type="list" allowBlank="1" showInputMessage="1" showErrorMessage="1" error="Please Select from the Drop Down Menu" sqref="D50:D57" xr:uid="{00000000-0002-0000-0200-000008000000}">
      <formula1>ContractedServices</formula1>
    </dataValidation>
    <dataValidation type="list" allowBlank="1" showInputMessage="1" showErrorMessage="1" error="Please select from the drop down menu" sqref="D19:D28" xr:uid="{00000000-0002-0000-0200-000001000000}">
      <formula1>Salary</formula1>
    </dataValidation>
    <dataValidation allowBlank="1" showInputMessage="1" showErrorMessage="1" error="Please select from the drop down menu" sqref="D33:D42" xr:uid="{00000000-0002-0000-0200-000007000000}"/>
    <dataValidation allowBlank="1" showInputMessage="1" showErrorMessage="1" error="Please Select from the Drop Down Menu" sqref="D87:D96" xr:uid="{00000000-0002-0000-0200-000009000000}"/>
    <dataValidation type="list" allowBlank="1" showInputMessage="1" showErrorMessage="1" error="Please Select from the Drop Down Menu" sqref="D62:D71" xr:uid="{00000000-0002-0000-0200-000005000000}">
      <formula1>Supplies</formula1>
    </dataValidation>
    <dataValidation type="list" allowBlank="1" showInputMessage="1" showErrorMessage="1" error="Please Select from the Drop Down Menu" sqref="D76:D82" xr:uid="{00000000-0002-0000-0200-000002000000}">
      <formula1>Telephone</formula1>
    </dataValidation>
  </dataValidations>
  <pageMargins left="0.7" right="0.7" top="0.75" bottom="0.75" header="0.3" footer="0.3"/>
  <pageSetup paperSize="5" scale="81" orientation="landscape" r:id="rId3"/>
  <rowBreaks count="2" manualBreakCount="2">
    <brk id="21" max="19" man="1"/>
    <brk id="35" max="19" man="1"/>
  </rowBreaks>
  <colBreaks count="1" manualBreakCount="1">
    <brk id="14" max="15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O52"/>
  <sheetViews>
    <sheetView workbookViewId="0">
      <selection activeCell="G28" sqref="G28"/>
    </sheetView>
  </sheetViews>
  <sheetFormatPr defaultRowHeight="15" x14ac:dyDescent="0.25"/>
  <cols>
    <col min="1" max="1" width="3" bestFit="1" customWidth="1"/>
    <col min="2" max="2" width="28.85546875" customWidth="1"/>
    <col min="3" max="3" width="16.5703125" customWidth="1"/>
    <col min="4" max="4" width="6.5703125" customWidth="1"/>
    <col min="5" max="5" width="3" bestFit="1" customWidth="1"/>
    <col min="6" max="6" width="28.140625" customWidth="1"/>
    <col min="7" max="7" width="16.85546875" customWidth="1"/>
    <col min="8" max="8" width="6.85546875" customWidth="1"/>
    <col min="9" max="9" width="3" bestFit="1" customWidth="1"/>
    <col min="10" max="10" width="27.42578125" bestFit="1" customWidth="1"/>
    <col min="11" max="11" width="16.85546875" customWidth="1"/>
    <col min="12" max="12" width="6.5703125" customWidth="1"/>
    <col min="13" max="13" width="3" bestFit="1" customWidth="1"/>
    <col min="14" max="14" width="27.42578125" bestFit="1" customWidth="1"/>
    <col min="15" max="15" width="16.5703125" customWidth="1"/>
    <col min="16" max="16" width="6.5703125" customWidth="1"/>
    <col min="18" max="18" width="3" bestFit="1" customWidth="1"/>
    <col min="19" max="19" width="27.42578125" bestFit="1" customWidth="1"/>
    <col min="22" max="22" width="27.42578125" bestFit="1" customWidth="1"/>
  </cols>
  <sheetData>
    <row r="1" spans="1:15" ht="18.75" x14ac:dyDescent="0.3">
      <c r="A1" s="372" t="s">
        <v>42</v>
      </c>
      <c r="B1" s="372"/>
      <c r="C1" s="372"/>
      <c r="E1" s="372" t="s">
        <v>38</v>
      </c>
      <c r="F1" s="372"/>
      <c r="G1" s="372"/>
      <c r="I1" s="372" t="s">
        <v>39</v>
      </c>
      <c r="J1" s="372"/>
      <c r="K1" s="372"/>
      <c r="M1" s="372" t="s">
        <v>40</v>
      </c>
      <c r="N1" s="372"/>
      <c r="O1" s="372"/>
    </row>
    <row r="2" spans="1:15" x14ac:dyDescent="0.25">
      <c r="A2" s="326" t="s">
        <v>2</v>
      </c>
      <c r="B2" s="326"/>
      <c r="C2" s="1" t="s">
        <v>0</v>
      </c>
      <c r="E2" s="326" t="s">
        <v>2</v>
      </c>
      <c r="F2" s="326"/>
      <c r="G2" s="1" t="s">
        <v>0</v>
      </c>
      <c r="I2" s="326" t="s">
        <v>2</v>
      </c>
      <c r="J2" s="326"/>
      <c r="K2" s="1" t="s">
        <v>0</v>
      </c>
      <c r="M2" s="326" t="s">
        <v>2</v>
      </c>
      <c r="N2" s="326"/>
      <c r="O2" s="1" t="s">
        <v>0</v>
      </c>
    </row>
    <row r="3" spans="1:15" x14ac:dyDescent="0.25">
      <c r="A3" s="373" t="s">
        <v>5</v>
      </c>
      <c r="B3" s="374"/>
      <c r="C3" s="21"/>
      <c r="E3" s="373" t="s">
        <v>5</v>
      </c>
      <c r="F3" s="374"/>
      <c r="G3" s="21"/>
      <c r="I3" s="373" t="s">
        <v>5</v>
      </c>
      <c r="J3" s="374"/>
      <c r="K3" s="21"/>
      <c r="M3" s="373" t="s">
        <v>5</v>
      </c>
      <c r="N3" s="374"/>
      <c r="O3" s="21"/>
    </row>
    <row r="4" spans="1:15" x14ac:dyDescent="0.25">
      <c r="A4" s="4">
        <v>1</v>
      </c>
      <c r="B4" s="5" t="s">
        <v>1</v>
      </c>
      <c r="C4" s="21">
        <f>SUMIF('Budget Detail &amp; Amendments'!D19:D28, B4, 'Budget Detail &amp; Amendments'!N19:N28)</f>
        <v>86819</v>
      </c>
      <c r="E4" s="4">
        <v>1</v>
      </c>
      <c r="F4" s="5" t="s">
        <v>1</v>
      </c>
      <c r="G4" s="21">
        <f>SUMIF('Budget Detail &amp; Amendments'!D19:D28, 'Budget Roll-Up'!F4, 'Budget Detail &amp; Amendments'!O19:O28)</f>
        <v>0</v>
      </c>
      <c r="I4" s="4">
        <v>1</v>
      </c>
      <c r="J4" s="5" t="s">
        <v>1</v>
      </c>
      <c r="K4" s="21">
        <f>SUMIF('Budget Detail &amp; Amendments'!D19:D28, 'Budget Roll-Up'!J4, 'Budget Detail &amp; Amendments'!Q19:Q28)</f>
        <v>0</v>
      </c>
      <c r="M4" s="4">
        <v>1</v>
      </c>
      <c r="N4" s="5" t="s">
        <v>1</v>
      </c>
      <c r="O4" s="21">
        <f>SUMIF('Budget Detail &amp; Amendments'!D19:D28, 'Budget Roll-Up'!N4, 'Budget Detail &amp; Amendments'!S19:S28)</f>
        <v>0</v>
      </c>
    </row>
    <row r="5" spans="1:15" x14ac:dyDescent="0.25">
      <c r="A5" s="4">
        <v>2</v>
      </c>
      <c r="B5" s="5" t="s">
        <v>3</v>
      </c>
      <c r="C5" s="21">
        <f>SUMIF('Budget Detail &amp; Amendments'!D19:D28, B5, 'Budget Detail &amp; Amendments'!N19:N28)</f>
        <v>3420</v>
      </c>
      <c r="E5" s="4">
        <v>2</v>
      </c>
      <c r="F5" s="5" t="s">
        <v>3</v>
      </c>
      <c r="G5" s="21">
        <f>SUMIF('Budget Detail &amp; Amendments'!D19:D28, 'Budget Roll-Up'!F5, 'Budget Detail &amp; Amendments'!O19:O28)</f>
        <v>0</v>
      </c>
      <c r="I5" s="4">
        <v>2</v>
      </c>
      <c r="J5" s="5" t="s">
        <v>3</v>
      </c>
      <c r="K5" s="21">
        <f>SUMIF('Budget Detail &amp; Amendments'!D19:D28, 'Budget Roll-Up'!J5, 'Budget Detail &amp; Amendments'!Q19:Q28)</f>
        <v>0</v>
      </c>
      <c r="M5" s="4">
        <v>2</v>
      </c>
      <c r="N5" s="5" t="s">
        <v>3</v>
      </c>
      <c r="O5" s="21">
        <f>SUMIF('Budget Detail &amp; Amendments'!D19:D28, 'Budget Roll-Up'!N5, 'Budget Detail &amp; Amendments'!S19:S28)</f>
        <v>0</v>
      </c>
    </row>
    <row r="6" spans="1:15" x14ac:dyDescent="0.25">
      <c r="A6" s="4">
        <v>3</v>
      </c>
      <c r="B6" s="5" t="s">
        <v>4</v>
      </c>
      <c r="C6" s="21">
        <f>'Budget Detail &amp; Amendments'!N43</f>
        <v>52511</v>
      </c>
      <c r="E6" s="4">
        <v>3</v>
      </c>
      <c r="F6" s="5" t="s">
        <v>4</v>
      </c>
      <c r="G6" s="21">
        <f>'Budget Detail &amp; Amendments'!O43</f>
        <v>0</v>
      </c>
      <c r="I6" s="4">
        <v>3</v>
      </c>
      <c r="J6" s="5" t="s">
        <v>4</v>
      </c>
      <c r="K6" s="21">
        <f>'Budget Detail &amp; Amendments'!Q43</f>
        <v>0</v>
      </c>
      <c r="M6" s="4">
        <v>3</v>
      </c>
      <c r="N6" s="5" t="s">
        <v>4</v>
      </c>
      <c r="O6" s="21">
        <f>'Budget Detail &amp; Amendments'!S43</f>
        <v>0</v>
      </c>
    </row>
    <row r="7" spans="1:15" x14ac:dyDescent="0.25">
      <c r="A7" s="6">
        <v>4</v>
      </c>
      <c r="B7" s="7" t="s">
        <v>6</v>
      </c>
      <c r="C7" s="22">
        <f>SUM(C4:C6)</f>
        <v>142750</v>
      </c>
      <c r="E7" s="6">
        <v>4</v>
      </c>
      <c r="F7" s="7" t="s">
        <v>6</v>
      </c>
      <c r="G7" s="22">
        <f>SUM(G4:G6)</f>
        <v>0</v>
      </c>
      <c r="I7" s="6">
        <v>4</v>
      </c>
      <c r="J7" s="7" t="s">
        <v>6</v>
      </c>
      <c r="K7" s="22">
        <f>SUM(K4:K6)</f>
        <v>0</v>
      </c>
      <c r="M7" s="6">
        <v>4</v>
      </c>
      <c r="N7" s="7" t="s">
        <v>6</v>
      </c>
      <c r="O7" s="22">
        <f>SUM(O4:O6)</f>
        <v>0</v>
      </c>
    </row>
    <row r="8" spans="1:15" x14ac:dyDescent="0.25">
      <c r="G8" s="23"/>
      <c r="K8" s="23"/>
      <c r="O8" s="23"/>
    </row>
    <row r="9" spans="1:15" x14ac:dyDescent="0.25">
      <c r="A9" s="326" t="s">
        <v>7</v>
      </c>
      <c r="B9" s="326"/>
      <c r="E9" s="326" t="s">
        <v>7</v>
      </c>
      <c r="F9" s="326"/>
      <c r="G9" s="23"/>
      <c r="I9" s="326" t="s">
        <v>7</v>
      </c>
      <c r="J9" s="326"/>
      <c r="K9" s="23"/>
      <c r="M9" s="326" t="s">
        <v>7</v>
      </c>
      <c r="N9" s="326"/>
      <c r="O9" s="23"/>
    </row>
    <row r="10" spans="1:15" x14ac:dyDescent="0.25">
      <c r="A10" s="4">
        <v>5</v>
      </c>
      <c r="B10" s="5" t="s">
        <v>8</v>
      </c>
      <c r="C10" s="21">
        <f>SUMIF('Budget Detail &amp; Amendments'!D50:D57, B10, 'Budget Detail &amp; Amendments'!N50:N57)</f>
        <v>0</v>
      </c>
      <c r="E10" s="4">
        <v>5</v>
      </c>
      <c r="F10" s="5" t="s">
        <v>8</v>
      </c>
      <c r="G10" s="21">
        <f>SUMIF('Budget Detail &amp; Amendments'!D50:D57, 'Budget Roll-Up'!F10, 'Budget Detail &amp; Amendments'!O50:O57)</f>
        <v>0</v>
      </c>
      <c r="I10" s="4">
        <v>5</v>
      </c>
      <c r="J10" s="5" t="s">
        <v>8</v>
      </c>
      <c r="K10" s="21">
        <f>SUMIF('Budget Detail &amp; Amendments'!D50:D57, 'Budget Roll-Up'!J10, 'Budget Detail &amp; Amendments'!Q50:Q57)</f>
        <v>0</v>
      </c>
      <c r="M10" s="4">
        <v>5</v>
      </c>
      <c r="N10" s="5" t="s">
        <v>8</v>
      </c>
      <c r="O10" s="21">
        <f>SUMIF('Budget Detail &amp; Amendments'!D50:D57, 'Budget Roll-Up'!N10, 'Budget Detail &amp; Amendments'!S50:S57)</f>
        <v>0</v>
      </c>
    </row>
    <row r="11" spans="1:15" x14ac:dyDescent="0.25">
      <c r="A11" s="4">
        <v>6</v>
      </c>
      <c r="B11" s="5" t="s">
        <v>9</v>
      </c>
      <c r="C11" s="21"/>
      <c r="E11" s="4">
        <v>6</v>
      </c>
      <c r="F11" s="5" t="s">
        <v>9</v>
      </c>
      <c r="G11" s="21"/>
      <c r="I11" s="4">
        <v>6</v>
      </c>
      <c r="J11" s="5" t="s">
        <v>9</v>
      </c>
      <c r="K11" s="21"/>
      <c r="M11" s="4">
        <v>6</v>
      </c>
      <c r="N11" s="5" t="s">
        <v>9</v>
      </c>
      <c r="O11" s="21"/>
    </row>
    <row r="12" spans="1:15" x14ac:dyDescent="0.25">
      <c r="A12" s="4">
        <v>7</v>
      </c>
      <c r="B12" s="5" t="s">
        <v>10</v>
      </c>
      <c r="C12" s="21">
        <f>SUMIF('Budget Detail &amp; Amendments'!D50:D57, 'Budget Roll-Up'!B12, 'Budget Detail &amp; Amendments'!N50:N57)</f>
        <v>0</v>
      </c>
      <c r="E12" s="4">
        <v>7</v>
      </c>
      <c r="F12" s="5" t="s">
        <v>10</v>
      </c>
      <c r="G12" s="21">
        <f>SUMIF('Budget Detail &amp; Amendments'!D50:D57, 'Budget Roll-Up'!F12, 'Budget Detail &amp; Amendments'!O50:O57)</f>
        <v>0</v>
      </c>
      <c r="I12" s="4">
        <v>7</v>
      </c>
      <c r="J12" s="5" t="s">
        <v>10</v>
      </c>
      <c r="K12" s="21">
        <f>SUMIF('Budget Detail &amp; Amendments'!D50:D57, 'Budget Roll-Up'!J12, 'Budget Detail &amp; Amendments'!Q50:Q57)</f>
        <v>0</v>
      </c>
      <c r="M12" s="4">
        <v>7</v>
      </c>
      <c r="N12" s="5" t="s">
        <v>10</v>
      </c>
      <c r="O12" s="21">
        <f>SUMIF('Budget Detail &amp; Amendments'!D50:D57, 'Budget Roll-Up'!N12, 'Budget Detail &amp; Amendments'!S50:S57)</f>
        <v>0</v>
      </c>
    </row>
    <row r="13" spans="1:15" x14ac:dyDescent="0.25">
      <c r="A13" s="4">
        <v>8</v>
      </c>
      <c r="B13" s="5" t="s">
        <v>13</v>
      </c>
      <c r="C13" s="21">
        <f>SUMIF('Budget Detail &amp; Amendments'!D62:D71, 'Budget Roll-Up'!B13, 'Budget Detail &amp; Amendments'!N62:N71)</f>
        <v>4784</v>
      </c>
      <c r="E13" s="4">
        <v>8</v>
      </c>
      <c r="F13" s="5" t="s">
        <v>13</v>
      </c>
      <c r="G13" s="21">
        <f>SUMIF('Budget Detail &amp; Amendments'!D62:D71, 'Budget Roll-Up'!F13, 'Budget Detail &amp; Amendments'!O62:O71)</f>
        <v>0</v>
      </c>
      <c r="I13" s="4">
        <v>8</v>
      </c>
      <c r="J13" s="5" t="s">
        <v>13</v>
      </c>
      <c r="K13" s="21">
        <f>SUMIF('Budget Detail &amp; Amendments'!D62:D71, 'Budget Roll-Up'!J13, 'Budget Detail &amp; Amendments'!Q62:Q71)</f>
        <v>0</v>
      </c>
      <c r="M13" s="4">
        <v>8</v>
      </c>
      <c r="N13" s="5" t="s">
        <v>13</v>
      </c>
      <c r="O13" s="21">
        <f>SUMIF('Budget Detail &amp; Amendments'!D62:D71, 'Budget Roll-Up'!N13, 'Budget Detail &amp; Amendments'!S62:S71)</f>
        <v>0</v>
      </c>
    </row>
    <row r="14" spans="1:15" x14ac:dyDescent="0.25">
      <c r="A14" s="4">
        <v>9</v>
      </c>
      <c r="B14" s="5" t="s">
        <v>11</v>
      </c>
      <c r="C14" s="21">
        <f>SUMIF('Budget Detail &amp; Amendments'!D62:D71, 'Budget Roll-Up'!B14, 'Budget Detail &amp; Amendments'!N62:N71)</f>
        <v>0</v>
      </c>
      <c r="E14" s="4">
        <v>9</v>
      </c>
      <c r="F14" s="5" t="s">
        <v>11</v>
      </c>
      <c r="G14" s="21">
        <f>SUMIF('Budget Detail &amp; Amendments'!D62:D71, 'Budget Roll-Up'!F14, 'Budget Detail &amp; Amendments'!O62:O71)</f>
        <v>0</v>
      </c>
      <c r="I14" s="4">
        <v>9</v>
      </c>
      <c r="J14" s="5" t="s">
        <v>11</v>
      </c>
      <c r="K14" s="21">
        <f>SUMIF('Budget Detail &amp; Amendments'!D62:D71, 'Budget Roll-Up'!J14, 'Budget Detail &amp; Amendments'!Q62:Q71)</f>
        <v>0</v>
      </c>
      <c r="M14" s="4">
        <v>9</v>
      </c>
      <c r="N14" s="5" t="s">
        <v>11</v>
      </c>
      <c r="O14" s="21">
        <f>SUMIF('Budget Detail &amp; Amendments'!D62:D71, 'Budget Roll-Up'!N14, 'Budget Detail &amp; Amendments'!S62:S71)</f>
        <v>0</v>
      </c>
    </row>
    <row r="15" spans="1:15" x14ac:dyDescent="0.25">
      <c r="A15" s="4">
        <v>10</v>
      </c>
      <c r="B15" s="5" t="s">
        <v>12</v>
      </c>
      <c r="C15" s="21">
        <f>SUMIF('Budget Detail &amp; Amendments'!D76:D82, 'Budget Roll-Up'!B15, 'Budget Detail &amp; Amendments'!N76:N82)</f>
        <v>0</v>
      </c>
      <c r="E15" s="4">
        <v>10</v>
      </c>
      <c r="F15" s="5" t="s">
        <v>12</v>
      </c>
      <c r="G15" s="21">
        <f>SUMIF('Budget Detail &amp; Amendments'!D76:D82, 'Budget Roll-Up'!F15, 'Budget Detail &amp; Amendments'!O76:O82)</f>
        <v>0</v>
      </c>
      <c r="I15" s="4">
        <v>10</v>
      </c>
      <c r="J15" s="5" t="s">
        <v>12</v>
      </c>
      <c r="K15" s="21">
        <f>SUMIF('Budget Detail &amp; Amendments'!D76:D82, 'Budget Roll-Up'!J15, 'Budget Detail &amp; Amendments'!Q76:Q82)</f>
        <v>0</v>
      </c>
      <c r="M15" s="4">
        <v>10</v>
      </c>
      <c r="N15" s="5" t="s">
        <v>12</v>
      </c>
      <c r="O15" s="21">
        <f>SUMIF('Budget Detail &amp; Amendments'!D76:D82, 'Budget Roll-Up'!N15, 'Budget Detail &amp; Amendments'!S76:S82)</f>
        <v>0</v>
      </c>
    </row>
    <row r="16" spans="1:15" x14ac:dyDescent="0.25">
      <c r="A16" s="4">
        <v>11</v>
      </c>
      <c r="B16" s="5" t="s">
        <v>14</v>
      </c>
      <c r="C16" s="21">
        <f>SUMIF('Budget Detail &amp; Amendments'!D76:D82, 'Budget Roll-Up'!B16, 'Budget Detail &amp; Amendments'!N76:N82)</f>
        <v>0</v>
      </c>
      <c r="E16" s="4">
        <v>11</v>
      </c>
      <c r="F16" s="5" t="s">
        <v>14</v>
      </c>
      <c r="G16" s="21">
        <f>SUMIF('Budget Detail &amp; Amendments'!D76:D82, 'Budget Roll-Up'!F16, 'Budget Detail &amp; Amendments'!O76:O82)</f>
        <v>0</v>
      </c>
      <c r="I16" s="4">
        <v>11</v>
      </c>
      <c r="J16" s="5" t="s">
        <v>14</v>
      </c>
      <c r="K16" s="21">
        <f>SUMIF('Budget Detail &amp; Amendments'!D76:D82, 'Budget Roll-Up'!J16, 'Budget Detail &amp; Amendments'!Q76:Q82)</f>
        <v>0</v>
      </c>
      <c r="M16" s="4">
        <v>11</v>
      </c>
      <c r="N16" s="5" t="s">
        <v>14</v>
      </c>
      <c r="O16" s="21">
        <f>SUMIF('Budget Detail &amp; Amendments'!D76:D82, 'Budget Roll-Up'!N16, 'Budget Detail &amp; Amendments'!S76:S82)</f>
        <v>0</v>
      </c>
    </row>
    <row r="17" spans="1:15" x14ac:dyDescent="0.25">
      <c r="A17" s="4">
        <v>12</v>
      </c>
      <c r="B17" s="8" t="s">
        <v>15</v>
      </c>
      <c r="C17" s="21">
        <f>'Budget Detail &amp; Amendments'!N97</f>
        <v>15000</v>
      </c>
      <c r="E17" s="4">
        <v>12</v>
      </c>
      <c r="F17" s="8" t="s">
        <v>15</v>
      </c>
      <c r="G17" s="21">
        <f>SUM('Budget Detail &amp; Amendments'!O97)</f>
        <v>0</v>
      </c>
      <c r="I17" s="4">
        <v>12</v>
      </c>
      <c r="J17" s="8" t="s">
        <v>15</v>
      </c>
      <c r="K17" s="21">
        <f>SUM('Budget Detail &amp; Amendments'!Q97)</f>
        <v>0</v>
      </c>
      <c r="M17" s="4">
        <v>12</v>
      </c>
      <c r="N17" s="8" t="s">
        <v>15</v>
      </c>
      <c r="O17" s="21">
        <f>SUM('Budget Detail &amp; Amendments'!S97)</f>
        <v>0</v>
      </c>
    </row>
    <row r="18" spans="1:15" x14ac:dyDescent="0.25">
      <c r="A18" s="4">
        <v>13</v>
      </c>
      <c r="B18" s="8" t="s">
        <v>16</v>
      </c>
      <c r="C18" s="21"/>
      <c r="E18" s="4">
        <v>13</v>
      </c>
      <c r="F18" s="8" t="s">
        <v>16</v>
      </c>
      <c r="G18" s="21"/>
      <c r="I18" s="4">
        <v>13</v>
      </c>
      <c r="J18" s="8" t="s">
        <v>16</v>
      </c>
      <c r="K18" s="21"/>
      <c r="M18" s="4">
        <v>13</v>
      </c>
      <c r="N18" s="8" t="s">
        <v>16</v>
      </c>
      <c r="O18" s="21"/>
    </row>
    <row r="19" spans="1:15" x14ac:dyDescent="0.25">
      <c r="A19" s="4">
        <v>14</v>
      </c>
      <c r="B19" s="8" t="s">
        <v>17</v>
      </c>
      <c r="C19" s="21"/>
      <c r="E19" s="4">
        <v>14</v>
      </c>
      <c r="F19" s="8" t="s">
        <v>17</v>
      </c>
      <c r="G19" s="21"/>
      <c r="I19" s="4">
        <v>14</v>
      </c>
      <c r="J19" s="8" t="s">
        <v>17</v>
      </c>
      <c r="K19" s="21"/>
      <c r="M19" s="4">
        <v>14</v>
      </c>
      <c r="N19" s="8" t="s">
        <v>17</v>
      </c>
      <c r="O19" s="21"/>
    </row>
    <row r="20" spans="1:15" x14ac:dyDescent="0.25">
      <c r="A20" s="4">
        <v>15</v>
      </c>
      <c r="B20" s="8" t="s">
        <v>18</v>
      </c>
      <c r="C20" s="21"/>
      <c r="E20" s="4">
        <v>15</v>
      </c>
      <c r="F20" s="8" t="s">
        <v>18</v>
      </c>
      <c r="G20" s="21"/>
      <c r="I20" s="4">
        <v>15</v>
      </c>
      <c r="J20" s="8" t="s">
        <v>18</v>
      </c>
      <c r="K20" s="21"/>
      <c r="M20" s="4">
        <v>15</v>
      </c>
      <c r="N20" s="8" t="s">
        <v>18</v>
      </c>
      <c r="O20" s="21"/>
    </row>
    <row r="21" spans="1:15" x14ac:dyDescent="0.25">
      <c r="A21" s="4">
        <v>16</v>
      </c>
      <c r="B21" s="8" t="s">
        <v>19</v>
      </c>
      <c r="C21" s="21">
        <f>SUMIF('Budget Detail &amp; Amendments'!D101:D109, 'Budget Roll-Up'!B21, 'Budget Detail &amp; Amendments'!N101:N109)</f>
        <v>0</v>
      </c>
      <c r="E21" s="4">
        <v>16</v>
      </c>
      <c r="F21" s="8" t="s">
        <v>19</v>
      </c>
      <c r="G21" s="21">
        <f>SUMIF('Budget Detail &amp; Amendments'!D101:D109, 'Budget Roll-Up'!F21, 'Budget Detail &amp; Amendments'!O101:O109)</f>
        <v>0</v>
      </c>
      <c r="I21" s="4">
        <v>16</v>
      </c>
      <c r="J21" s="8" t="s">
        <v>19</v>
      </c>
      <c r="K21" s="21">
        <f>SUMIF('Budget Detail &amp; Amendments'!D101:D109, 'Budget Roll-Up'!J21, 'Budget Detail &amp; Amendments'!Q101:Q109)</f>
        <v>0</v>
      </c>
      <c r="M21" s="4">
        <v>16</v>
      </c>
      <c r="N21" s="8" t="s">
        <v>19</v>
      </c>
      <c r="O21" s="21">
        <f>SUMIF('Budget Detail &amp; Amendments'!D101:D109, 'Budget Roll-Up'!N21, 'Budget Detail &amp; Amendments'!S101:S109)</f>
        <v>0</v>
      </c>
    </row>
    <row r="22" spans="1:15" x14ac:dyDescent="0.25">
      <c r="A22" s="4">
        <v>17</v>
      </c>
      <c r="B22" s="8" t="s">
        <v>20</v>
      </c>
      <c r="C22" s="21">
        <f>SUMIF('Budget Detail &amp; Amendments'!D101:D109, 'Budget Roll-Up'!B22, 'Budget Detail &amp; Amendments'!N101:N109)</f>
        <v>10000</v>
      </c>
      <c r="E22" s="4">
        <v>17</v>
      </c>
      <c r="F22" s="8" t="s">
        <v>20</v>
      </c>
      <c r="G22" s="21">
        <f>SUMIF('Budget Detail &amp; Amendments'!D101:D109, 'Budget Roll-Up'!F22, 'Budget Detail &amp; Amendments'!O101:O109)</f>
        <v>0</v>
      </c>
      <c r="I22" s="4">
        <v>17</v>
      </c>
      <c r="J22" s="8" t="s">
        <v>20</v>
      </c>
      <c r="K22" s="21">
        <f>SUMIF('Budget Detail &amp; Amendments'!D101:D109, 'Budget Roll-Up'!J22, 'Budget Detail &amp; Amendments'!Q101:Q109)</f>
        <v>0</v>
      </c>
      <c r="M22" s="4">
        <v>17</v>
      </c>
      <c r="N22" s="8" t="s">
        <v>20</v>
      </c>
      <c r="O22" s="21">
        <f>SUMIF('Budget Detail &amp; Amendments'!D101:D109, 'Budget Roll-Up'!N22, 'Budget Detail &amp; Amendments'!S101:S109)</f>
        <v>0</v>
      </c>
    </row>
    <row r="23" spans="1:15" x14ac:dyDescent="0.25">
      <c r="A23" s="4">
        <v>18</v>
      </c>
      <c r="B23" s="8" t="s">
        <v>21</v>
      </c>
      <c r="C23" s="21">
        <f>SUMIF('Budget Detail &amp; Amendments'!D101:D109, 'Budget Roll-Up'!B23, 'Budget Detail &amp; Amendments'!N101:N109)</f>
        <v>0</v>
      </c>
      <c r="E23" s="4">
        <v>18</v>
      </c>
      <c r="F23" s="8" t="s">
        <v>21</v>
      </c>
      <c r="G23" s="21">
        <f>SUMIF('Budget Detail &amp; Amendments'!D101:D109, 'Budget Roll-Up'!F23, 'Budget Detail &amp; Amendments'!O101:O109)</f>
        <v>0</v>
      </c>
      <c r="I23" s="4">
        <v>18</v>
      </c>
      <c r="J23" s="8" t="s">
        <v>21</v>
      </c>
      <c r="K23" s="21">
        <f>SUMIF('Budget Detail &amp; Amendments'!D101:D109, 'Budget Roll-Up'!J23, 'Budget Detail &amp; Amendments'!Q101:Q109)</f>
        <v>0</v>
      </c>
      <c r="M23" s="4">
        <v>18</v>
      </c>
      <c r="N23" s="8" t="s">
        <v>21</v>
      </c>
      <c r="O23" s="21">
        <f>SUMIF('Budget Detail &amp; Amendments'!D101:D109, 'Budget Roll-Up'!N23, 'Budget Detail &amp; Amendments'!S101:S109)</f>
        <v>0</v>
      </c>
    </row>
    <row r="24" spans="1:15" x14ac:dyDescent="0.25">
      <c r="A24" s="6">
        <v>19</v>
      </c>
      <c r="B24" s="7" t="s">
        <v>22</v>
      </c>
      <c r="C24" s="21">
        <f>SUM(C10:C23)</f>
        <v>29784</v>
      </c>
      <c r="E24" s="6">
        <v>19</v>
      </c>
      <c r="F24" s="7" t="s">
        <v>22</v>
      </c>
      <c r="G24" s="21">
        <f>SUM(G10:G23)</f>
        <v>0</v>
      </c>
      <c r="I24" s="6">
        <v>19</v>
      </c>
      <c r="J24" s="7" t="s">
        <v>22</v>
      </c>
      <c r="K24" s="21">
        <f>SUM(K10:K23)</f>
        <v>0</v>
      </c>
      <c r="M24" s="6">
        <v>19</v>
      </c>
      <c r="N24" s="7" t="s">
        <v>22</v>
      </c>
      <c r="O24" s="21">
        <f>SUM(O10:O23)</f>
        <v>0</v>
      </c>
    </row>
    <row r="25" spans="1:15" x14ac:dyDescent="0.25">
      <c r="C25" s="23"/>
      <c r="G25" s="23"/>
      <c r="K25" s="23"/>
      <c r="O25" s="23"/>
    </row>
    <row r="26" spans="1:15" x14ac:dyDescent="0.25">
      <c r="A26" s="9">
        <v>20</v>
      </c>
      <c r="B26" s="7" t="s">
        <v>23</v>
      </c>
      <c r="C26" s="21">
        <f>'Budget Detail &amp; Amendments'!N134</f>
        <v>8626.7000000000007</v>
      </c>
      <c r="E26" s="9">
        <v>20</v>
      </c>
      <c r="F26" s="7" t="s">
        <v>23</v>
      </c>
      <c r="G26" s="21">
        <f>'Budget Detail &amp; Amendments'!O134</f>
        <v>0</v>
      </c>
      <c r="I26" s="9">
        <v>20</v>
      </c>
      <c r="J26" s="7" t="s">
        <v>23</v>
      </c>
      <c r="K26" s="21">
        <f>SUM('Budget Detail &amp; Amendments'!Q134)</f>
        <v>0</v>
      </c>
      <c r="M26" s="9">
        <v>20</v>
      </c>
      <c r="N26" s="7" t="s">
        <v>23</v>
      </c>
      <c r="O26" s="21">
        <f>SUM('Budget Detail &amp; Amendments'!S134)</f>
        <v>0</v>
      </c>
    </row>
    <row r="27" spans="1:15" x14ac:dyDescent="0.25">
      <c r="A27" s="1"/>
      <c r="B27" s="1"/>
      <c r="C27" s="23"/>
      <c r="E27" s="1"/>
      <c r="F27" s="1"/>
      <c r="G27" s="23"/>
      <c r="I27" s="1"/>
      <c r="J27" s="1"/>
      <c r="K27" s="23"/>
      <c r="M27" s="1"/>
      <c r="N27" s="1"/>
      <c r="O27" s="23"/>
    </row>
    <row r="28" spans="1:15" x14ac:dyDescent="0.25">
      <c r="A28" s="6">
        <v>21</v>
      </c>
      <c r="B28" s="7" t="s">
        <v>24</v>
      </c>
      <c r="C28" s="21">
        <f>'Budget Detail &amp; Amendments'!N130</f>
        <v>93074</v>
      </c>
      <c r="E28" s="6">
        <v>21</v>
      </c>
      <c r="F28" s="7" t="s">
        <v>24</v>
      </c>
      <c r="G28" s="21">
        <f>SUM('Budget Detail &amp; Amendments'!O130)</f>
        <v>0</v>
      </c>
      <c r="I28" s="6">
        <v>21</v>
      </c>
      <c r="J28" s="7" t="s">
        <v>24</v>
      </c>
      <c r="K28" s="21">
        <f>SUM('Budget Detail &amp; Amendments'!Q130)</f>
        <v>0</v>
      </c>
      <c r="M28" s="6">
        <v>21</v>
      </c>
      <c r="N28" s="7" t="s">
        <v>24</v>
      </c>
      <c r="O28" s="21">
        <f>SUM('Budget Detail &amp; Amendments'!S130)</f>
        <v>0</v>
      </c>
    </row>
    <row r="29" spans="1:15" x14ac:dyDescent="0.25">
      <c r="A29" s="2"/>
      <c r="B29" s="1"/>
      <c r="C29" s="23"/>
      <c r="E29" s="2"/>
      <c r="F29" s="1"/>
      <c r="G29" s="23"/>
      <c r="I29" s="2"/>
      <c r="J29" s="1"/>
      <c r="K29" s="23"/>
      <c r="M29" s="2"/>
      <c r="N29" s="1"/>
      <c r="O29" s="23"/>
    </row>
    <row r="30" spans="1:15" x14ac:dyDescent="0.25">
      <c r="A30" s="6">
        <v>22</v>
      </c>
      <c r="B30" s="7" t="s">
        <v>25</v>
      </c>
      <c r="C30" s="21">
        <f>SUM(C7,C24,C26,C28)</f>
        <v>274234.7</v>
      </c>
      <c r="E30" s="6">
        <v>22</v>
      </c>
      <c r="F30" s="7" t="s">
        <v>25</v>
      </c>
      <c r="G30" s="21">
        <f>SUM(G7,G24,G26,G28)</f>
        <v>0</v>
      </c>
      <c r="I30" s="6">
        <v>22</v>
      </c>
      <c r="J30" s="7" t="s">
        <v>25</v>
      </c>
      <c r="K30" s="21">
        <f>SUM(K7,K24,K26,K28)</f>
        <v>0</v>
      </c>
      <c r="M30" s="6">
        <v>22</v>
      </c>
      <c r="N30" s="7" t="s">
        <v>25</v>
      </c>
      <c r="O30" s="21">
        <f>SUM(O7,O24,O26,O28)</f>
        <v>0</v>
      </c>
    </row>
    <row r="33" spans="1:7" ht="15.75" thickBot="1" x14ac:dyDescent="0.3"/>
    <row r="34" spans="1:7" ht="15" customHeight="1" thickBot="1" x14ac:dyDescent="0.3">
      <c r="A34" s="375" t="s">
        <v>62</v>
      </c>
      <c r="B34" s="376"/>
      <c r="C34" s="376"/>
      <c r="D34" s="376"/>
      <c r="E34" s="376"/>
      <c r="F34" s="376"/>
      <c r="G34" s="377"/>
    </row>
    <row r="35" spans="1:7" x14ac:dyDescent="0.25">
      <c r="A35" s="14"/>
      <c r="B35" s="12"/>
      <c r="C35" s="14"/>
      <c r="D35" s="14"/>
      <c r="E35" s="14"/>
      <c r="F35" s="14"/>
    </row>
    <row r="52" ht="15" customHeight="1" x14ac:dyDescent="0.25"/>
  </sheetData>
  <sheetProtection algorithmName="SHA-512" hashValue="4O8TFfC37Y6L+qlUYdexmqR7wcHfYacIbo6y5gUbV5AstauCF4BmmkW5p7rJf4K9Y4Uwt+55RhVdqPIHI0syYg==" saltValue="KKaljmJGfHJaOixRxx2J0g==" spinCount="100000" sheet="1" objects="1" scenarios="1"/>
  <customSheetViews>
    <customSheetView guid="{350610BE-E33E-45EF-97EC-9E2830199A90}">
      <selection activeCell="C20" sqref="C20"/>
      <pageMargins left="0.7" right="0.7" top="0.75" bottom="0.75" header="0.3" footer="0.3"/>
      <pageSetup paperSize="5" orientation="landscape" r:id="rId1"/>
    </customSheetView>
  </customSheetViews>
  <mergeCells count="17">
    <mergeCell ref="M3:N3"/>
    <mergeCell ref="M9:N9"/>
    <mergeCell ref="E1:G1"/>
    <mergeCell ref="I1:K1"/>
    <mergeCell ref="M1:O1"/>
    <mergeCell ref="I2:J2"/>
    <mergeCell ref="I3:J3"/>
    <mergeCell ref="E2:F2"/>
    <mergeCell ref="E3:F3"/>
    <mergeCell ref="E9:F9"/>
    <mergeCell ref="I9:J9"/>
    <mergeCell ref="M2:N2"/>
    <mergeCell ref="A9:B9"/>
    <mergeCell ref="A1:C1"/>
    <mergeCell ref="A2:B2"/>
    <mergeCell ref="A3:B3"/>
    <mergeCell ref="A34:G34"/>
  </mergeCells>
  <pageMargins left="0.7" right="0.7" top="0.75" bottom="0.75" header="0.3" footer="0.3"/>
  <pageSetup paperSize="5" orientation="landscape"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32"/>
  <sheetViews>
    <sheetView workbookViewId="0">
      <selection activeCell="B37" sqref="B37"/>
    </sheetView>
  </sheetViews>
  <sheetFormatPr defaultRowHeight="15.75" x14ac:dyDescent="0.25"/>
  <cols>
    <col min="1" max="1" width="22.5703125" style="51" customWidth="1"/>
    <col min="2" max="2" width="23.140625" style="1" customWidth="1"/>
    <col min="4" max="4" width="17.42578125" style="52" customWidth="1"/>
    <col min="6" max="6" width="18.140625" style="53" customWidth="1"/>
    <col min="8" max="8" width="17.85546875" style="52" customWidth="1"/>
    <col min="10" max="10" width="18.42578125" style="52" customWidth="1"/>
  </cols>
  <sheetData>
    <row r="1" spans="1:10" s="78" customFormat="1" ht="18.75" x14ac:dyDescent="0.3">
      <c r="A1" s="77"/>
      <c r="B1" s="77"/>
      <c r="D1" s="79" t="s">
        <v>138</v>
      </c>
      <c r="E1" s="80"/>
      <c r="F1" s="81" t="s">
        <v>38</v>
      </c>
      <c r="G1" s="80"/>
      <c r="H1" s="79" t="s">
        <v>39</v>
      </c>
      <c r="I1" s="80"/>
      <c r="J1" s="79" t="s">
        <v>40</v>
      </c>
    </row>
    <row r="3" spans="1:10" x14ac:dyDescent="0.25">
      <c r="A3" s="51" t="s">
        <v>108</v>
      </c>
      <c r="B3" s="1" t="str">
        <f>Narrative!C3</f>
        <v>CTE Career Coach</v>
      </c>
      <c r="D3" s="52">
        <f ca="1">SUMIF('Budget Detail &amp; Amendments'!A:P, 1, 'Budget Detail &amp; Amendments'!N:N)</f>
        <v>50755</v>
      </c>
      <c r="F3" s="53">
        <f ca="1">SUMIF('Budget Detail &amp; Amendments'!A:P, 1, 'Budget Detail &amp; Amendments'!O:O)</f>
        <v>0</v>
      </c>
      <c r="H3" s="52">
        <f ca="1">SUMIF('Budget Detail &amp; Amendments'!A:P, 1, 'Budget Detail &amp; Amendments'!Q:Q)</f>
        <v>0</v>
      </c>
      <c r="J3" s="52">
        <f ca="1">SUMIF('Budget Detail &amp; Amendments'!A:P, 1, 'Budget Detail &amp; Amendments'!S:S)</f>
        <v>0</v>
      </c>
    </row>
    <row r="4" spans="1:10" x14ac:dyDescent="0.25">
      <c r="A4" s="51" t="s">
        <v>109</v>
      </c>
      <c r="B4" s="1" t="str">
        <f>Narrative!C45</f>
        <v>Instructional and Web Designer</v>
      </c>
      <c r="D4" s="52">
        <f ca="1">SUMIF('Budget Detail &amp; Amendments'!A:P, 2, 'Budget Detail &amp; Amendments'!N:N)</f>
        <v>75672</v>
      </c>
      <c r="F4" s="53">
        <f ca="1">SUMIF('Budget Detail &amp; Amendments'!A:P, 2, 'Budget Detail &amp; Amendments'!O:O)</f>
        <v>0</v>
      </c>
      <c r="H4" s="52">
        <f ca="1">SUMIF('Budget Detail &amp; Amendments'!A:P, 2, 'Budget Detail &amp; Amendments'!Q:Q)</f>
        <v>0</v>
      </c>
      <c r="J4" s="52">
        <f ca="1">SUMIF('Budget Detail &amp; Amendments'!A:P, 2, 'Budget Detail &amp; Amendments'!S:S)</f>
        <v>0</v>
      </c>
    </row>
    <row r="5" spans="1:10" x14ac:dyDescent="0.25">
      <c r="A5" s="51" t="s">
        <v>110</v>
      </c>
      <c r="B5" s="1" t="str">
        <f>Narrative!C87</f>
        <v>Diesel Technology Equipment Update</v>
      </c>
      <c r="D5" s="52">
        <f ca="1">SUMIF('Budget Detail &amp; Amendments'!A:P, 3, 'Budget Detail &amp; Amendments'!N:N)</f>
        <v>59560</v>
      </c>
      <c r="F5" s="53">
        <f ca="1">SUMIF('Budget Detail &amp; Amendments'!A:P, 3, 'Budget Detail &amp; Amendments'!O:O)</f>
        <v>0</v>
      </c>
      <c r="H5" s="52">
        <f ca="1">SUMIF('Budget Detail &amp; Amendments'!A:P, 3, 'Budget Detail &amp; Amendments'!Q:Q)</f>
        <v>0</v>
      </c>
      <c r="J5" s="52">
        <f ca="1">SUMIF('Budget Detail &amp; Amendments'!A:P, 3, 'Budget Detail &amp; Amendments'!S:S)</f>
        <v>0</v>
      </c>
    </row>
    <row r="6" spans="1:10" x14ac:dyDescent="0.25">
      <c r="A6" s="51" t="s">
        <v>111</v>
      </c>
      <c r="B6" s="1" t="str">
        <f>Narrative!C129</f>
        <v>Nursing Simulation Modules</v>
      </c>
      <c r="D6" s="52">
        <f ca="1">SUMIF('Budget Detail &amp; Amendments'!A:P, 4, 'Budget Detail &amp; Amendments'!N:N)</f>
        <v>3432</v>
      </c>
      <c r="F6" s="53">
        <f ca="1">SUMIF('Budget Detail &amp; Amendments'!A:P, 4, 'Budget Detail &amp; Amendments'!O:O)</f>
        <v>0</v>
      </c>
      <c r="H6" s="52">
        <f ca="1">SUMIF('Budget Detail &amp; Amendments'!A:P, 4, 'Budget Detail &amp; Amendments'!Q:Q)</f>
        <v>0</v>
      </c>
      <c r="J6" s="52">
        <f ca="1">SUMIF('Budget Detail &amp; Amendments'!A:P, 4, 'Budget Detail &amp; Amendments'!S:S)</f>
        <v>0</v>
      </c>
    </row>
    <row r="7" spans="1:10" x14ac:dyDescent="0.25">
      <c r="A7" s="51" t="s">
        <v>112</v>
      </c>
      <c r="B7" s="1">
        <f>Narrative!C171</f>
        <v>0</v>
      </c>
      <c r="D7" s="52">
        <f ca="1">SUMIF('Budget Detail &amp; Amendments'!A:P, 5, 'Budget Detail &amp; Amendments'!N:N)</f>
        <v>0</v>
      </c>
      <c r="F7" s="53">
        <f ca="1">SUMIF('Budget Detail &amp; Amendments'!A:P, 5, 'Budget Detail &amp; Amendments'!O:O)</f>
        <v>0</v>
      </c>
      <c r="H7" s="52">
        <f ca="1">SUMIF('Budget Detail &amp; Amendments'!A:P, 5, 'Budget Detail &amp; Amendments'!Q:Q)</f>
        <v>0</v>
      </c>
      <c r="J7" s="52">
        <f ca="1">SUMIF('Budget Detail &amp; Amendments'!A:P, 5, 'Budget Detail &amp; Amendments'!S:S)</f>
        <v>0</v>
      </c>
    </row>
    <row r="8" spans="1:10" x14ac:dyDescent="0.25">
      <c r="A8" s="51" t="s">
        <v>113</v>
      </c>
      <c r="B8" s="1" t="str">
        <f>Narrative!C213</f>
        <v>Career-Focused Freshman Seminar</v>
      </c>
      <c r="D8" s="52">
        <f ca="1">SUMIF('Budget Detail &amp; Amendments'!A:P, 6, 'Budget Detail &amp; Amendments'!N:N)</f>
        <v>14122</v>
      </c>
      <c r="F8" s="53">
        <f ca="1">SUMIF('Budget Detail &amp; Amendments'!A:P, 6, 'Budget Detail &amp; Amendments'!O:O)</f>
        <v>0</v>
      </c>
      <c r="H8" s="52">
        <f ca="1">SUMIF('Budget Detail &amp; Amendments'!A:P, 6, 'Budget Detail &amp; Amendments'!Q:Q)</f>
        <v>0</v>
      </c>
      <c r="J8" s="52">
        <f ca="1">SUMIF('Budget Detail &amp; Amendments'!A:P, 6, 'Budget Detail &amp; Amendments'!S:S)</f>
        <v>0</v>
      </c>
    </row>
    <row r="9" spans="1:10" x14ac:dyDescent="0.25">
      <c r="A9" s="51" t="s">
        <v>114</v>
      </c>
      <c r="B9" s="1" t="str">
        <f>Narrative!C255</f>
        <v>Tutoring for Industrial Technology Students</v>
      </c>
      <c r="D9" s="52">
        <f ca="1">SUMIF('Budget Detail &amp; Amendments'!A:P, 7, 'Budget Detail &amp; Amendments'!N:N)</f>
        <v>3553</v>
      </c>
      <c r="F9" s="53">
        <f ca="1">SUMIF('Budget Detail &amp; Amendments'!A:P, 7, 'Budget Detail &amp; Amendments'!O:O)</f>
        <v>0</v>
      </c>
      <c r="H9" s="52">
        <f ca="1">SUMIF('Budget Detail &amp; Amendments'!A:P, 7, 'Budget Detail &amp; Amendments'!Q:Q)</f>
        <v>0</v>
      </c>
      <c r="J9" s="52">
        <f ca="1">SUMIF('Budget Detail &amp; Amendments'!A:P, 7, 'Budget Detail &amp; Amendments'!S:S)</f>
        <v>0</v>
      </c>
    </row>
    <row r="10" spans="1:10" x14ac:dyDescent="0.25">
      <c r="A10" s="51" t="s">
        <v>115</v>
      </c>
      <c r="B10" s="1" t="str">
        <f>Narrative!C297</f>
        <v>Professional Development-TBD</v>
      </c>
      <c r="D10" s="52">
        <f ca="1">SUMIF('Budget Detail &amp; Amendments'!A:P, 8, 'Budget Detail &amp; Amendments'!N:N)</f>
        <v>25000</v>
      </c>
      <c r="F10" s="53">
        <f ca="1">SUMIF('Budget Detail &amp; Amendments'!A:P, 8, 'Budget Detail &amp; Amendments'!O:O)</f>
        <v>0</v>
      </c>
      <c r="H10" s="52">
        <f ca="1">SUMIF('Budget Detail &amp; Amendments'!A:P, 8, 'Budget Detail &amp; Amendments'!Q:Q)</f>
        <v>0</v>
      </c>
      <c r="J10" s="52">
        <f ca="1">SUMIF('Budget Detail &amp; Amendments'!A:P, 8, 'Budget Detail &amp; Amendments'!S:S)</f>
        <v>0</v>
      </c>
    </row>
    <row r="11" spans="1:10" x14ac:dyDescent="0.25">
      <c r="A11" s="51" t="s">
        <v>116</v>
      </c>
      <c r="B11" s="1" t="str">
        <f>Narrative!C339</f>
        <v>Welding Technology Program Equipment</v>
      </c>
      <c r="D11" s="52">
        <f ca="1">SUMIF('Budget Detail &amp; Amendments'!A:P, 9, 'Budget Detail &amp; Amendments'!N:N)</f>
        <v>33514</v>
      </c>
      <c r="F11" s="53">
        <f ca="1">SUMIF('Budget Detail &amp; Amendments'!A:P, 9, 'Budget Detail &amp; Amendments'!O:O)</f>
        <v>0</v>
      </c>
      <c r="H11" s="52">
        <f ca="1">SUMIF('Budget Detail &amp; Amendments'!A:P, 9, 'Budget Detail &amp; Amendments'!Q:Q)</f>
        <v>0</v>
      </c>
      <c r="J11" s="52">
        <f ca="1">SUMIF('Budget Detail &amp; Amendments'!A:P, 9, 'Budget Detail &amp; Amendments'!S:S)</f>
        <v>0</v>
      </c>
    </row>
    <row r="12" spans="1:10" x14ac:dyDescent="0.25">
      <c r="A12" s="51" t="s">
        <v>117</v>
      </c>
      <c r="B12" s="1">
        <f>Narrative!C381</f>
        <v>0</v>
      </c>
      <c r="D12" s="52">
        <f ca="1">SUMIF('Budget Detail &amp; Amendments'!A:P, 10, 'Budget Detail &amp; Amendments'!N:N)</f>
        <v>0</v>
      </c>
      <c r="F12" s="53">
        <f ca="1">SUMIF('Budget Detail &amp; Amendments'!A:P, 10, 'Budget Detail &amp; Amendments'!O:O)</f>
        <v>0</v>
      </c>
      <c r="H12" s="52">
        <f ca="1">SUMIF('Budget Detail &amp; Amendments'!A:P, 10, 'Budget Detail &amp; Amendments'!Q:Q)</f>
        <v>0</v>
      </c>
      <c r="J12" s="52">
        <f ca="1">SUMIF('Budget Detail &amp; Amendments'!A:P, 10, 'Budget Detail &amp; Amendments'!S:S)</f>
        <v>0</v>
      </c>
    </row>
    <row r="13" spans="1:10" x14ac:dyDescent="0.25">
      <c r="A13" s="51" t="s">
        <v>118</v>
      </c>
      <c r="B13" s="1">
        <f>Narrative!C423</f>
        <v>0</v>
      </c>
      <c r="D13" s="52">
        <f ca="1">SUMIF('Budget Detail &amp; Amendments'!A:P, 11, 'Budget Detail &amp; Amendments'!N:N)</f>
        <v>0</v>
      </c>
      <c r="F13" s="53">
        <f ca="1">SUMIF('Budget Detail &amp; Amendments'!A:P, 11, 'Budget Detail &amp; Amendments'!O:O)</f>
        <v>0</v>
      </c>
      <c r="H13" s="52">
        <f ca="1">SUMIF('Budget Detail &amp; Amendments'!A:P, 11, 'Budget Detail &amp; Amendments'!Q:Q)</f>
        <v>0</v>
      </c>
      <c r="J13" s="52">
        <f ca="1">SUMIF('Budget Detail &amp; Amendments'!A:P, 11, 'Budget Detail &amp; Amendments'!S:S)</f>
        <v>0</v>
      </c>
    </row>
    <row r="14" spans="1:10" x14ac:dyDescent="0.25">
      <c r="A14" s="51" t="s">
        <v>119</v>
      </c>
      <c r="B14" s="1">
        <f>Narrative!C465</f>
        <v>0</v>
      </c>
      <c r="D14" s="52">
        <f ca="1">SUMIF('Budget Detail &amp; Amendments'!A:P, 12, 'Budget Detail &amp; Amendments'!N:N)</f>
        <v>0</v>
      </c>
      <c r="F14" s="53">
        <f ca="1">SUMIF('Budget Detail &amp; Amendments'!A:P, 12, 'Budget Detail &amp; Amendments'!O:O)</f>
        <v>0</v>
      </c>
      <c r="H14" s="52">
        <f ca="1">SUMIF('Budget Detail &amp; Amendments'!A:P, 12, 'Budget Detail &amp; Amendments'!Q:Q)</f>
        <v>0</v>
      </c>
      <c r="J14" s="52">
        <f ca="1">SUMIF('Budget Detail &amp; Amendments'!A:P, 12, 'Budget Detail &amp; Amendments'!S:S)</f>
        <v>0</v>
      </c>
    </row>
    <row r="15" spans="1:10" x14ac:dyDescent="0.25">
      <c r="A15" s="51" t="s">
        <v>120</v>
      </c>
      <c r="B15" s="1">
        <f>Narrative!C507</f>
        <v>0</v>
      </c>
      <c r="D15" s="52">
        <f ca="1">SUMIF('Budget Detail &amp; Amendments'!A:P, 13, 'Budget Detail &amp; Amendments'!N:N)</f>
        <v>0</v>
      </c>
      <c r="F15" s="53">
        <f ca="1">SUMIF('Budget Detail &amp; Amendments'!A:P, 13, 'Budget Detail &amp; Amendments'!O:O)</f>
        <v>0</v>
      </c>
      <c r="H15" s="52">
        <f ca="1">SUMIF('Budget Detail &amp; Amendments'!A:P, 13, 'Budget Detail &amp; Amendments'!Q:Q)</f>
        <v>0</v>
      </c>
      <c r="J15" s="52">
        <f ca="1">SUMIF('Budget Detail &amp; Amendments'!A:P, 13, 'Budget Detail &amp; Amendments'!S:S)</f>
        <v>0</v>
      </c>
    </row>
    <row r="16" spans="1:10" x14ac:dyDescent="0.25">
      <c r="A16" s="51" t="s">
        <v>121</v>
      </c>
      <c r="B16" s="1">
        <f>Narrative!C549</f>
        <v>0</v>
      </c>
      <c r="D16" s="52">
        <f ca="1">SUMIF('Budget Detail &amp; Amendments'!A:P, 14, 'Budget Detail &amp; Amendments'!N:N)</f>
        <v>0</v>
      </c>
      <c r="F16" s="53">
        <f ca="1">SUMIF('Budget Detail &amp; Amendments'!A:P, 14, 'Budget Detail &amp; Amendments'!O:O)</f>
        <v>0</v>
      </c>
      <c r="H16" s="52">
        <f ca="1">SUMIF('Budget Detail &amp; Amendments'!A:P, 14, 'Budget Detail &amp; Amendments'!Q:Q)</f>
        <v>0</v>
      </c>
      <c r="J16" s="52">
        <f ca="1">SUMIF('Budget Detail &amp; Amendments'!A:P, 14, 'Budget Detail &amp; Amendments'!S:S)</f>
        <v>0</v>
      </c>
    </row>
    <row r="17" spans="1:10" x14ac:dyDescent="0.25">
      <c r="A17" s="51" t="s">
        <v>122</v>
      </c>
      <c r="B17" s="1">
        <f>Narrative!C591</f>
        <v>0</v>
      </c>
      <c r="D17" s="52">
        <f ca="1">SUMIF('Budget Detail &amp; Amendments'!A:P, 15, 'Budget Detail &amp; Amendments'!N:N)</f>
        <v>0</v>
      </c>
      <c r="F17" s="53">
        <f ca="1">SUMIF('Budget Detail &amp; Amendments'!A:P, 15, 'Budget Detail &amp; Amendments'!O:O)</f>
        <v>0</v>
      </c>
      <c r="H17" s="52">
        <f ca="1">SUMIF('Budget Detail &amp; Amendments'!A:P, 15, 'Budget Detail &amp; Amendments'!Q:Q)</f>
        <v>0</v>
      </c>
      <c r="J17" s="52">
        <f ca="1">SUMIF('Budget Detail &amp; Amendments'!A:P, 15, 'Budget Detail &amp; Amendments'!S:S)</f>
        <v>0</v>
      </c>
    </row>
    <row r="18" spans="1:10" x14ac:dyDescent="0.25">
      <c r="A18" s="51" t="s">
        <v>123</v>
      </c>
      <c r="B18" s="1">
        <f>Narrative!C633</f>
        <v>0</v>
      </c>
      <c r="D18" s="52">
        <f ca="1">SUMIF('Budget Detail &amp; Amendments'!A:P, 16, 'Budget Detail &amp; Amendments'!N:N)</f>
        <v>0</v>
      </c>
      <c r="F18" s="53">
        <f ca="1">SUMIF('Budget Detail &amp; Amendments'!A:P, 16, 'Budget Detail &amp; Amendments'!O:O)</f>
        <v>0</v>
      </c>
      <c r="H18" s="52">
        <f ca="1">SUMIF('Budget Detail &amp; Amendments'!A:P, 16, 'Budget Detail &amp; Amendments'!Q:Q)</f>
        <v>0</v>
      </c>
      <c r="J18" s="52">
        <f ca="1">SUMIF('Budget Detail &amp; Amendments'!A:P, 16, 'Budget Detail &amp; Amendments'!S:S)</f>
        <v>0</v>
      </c>
    </row>
    <row r="19" spans="1:10" x14ac:dyDescent="0.25">
      <c r="A19" s="51" t="s">
        <v>124</v>
      </c>
      <c r="B19" s="1">
        <f>Narrative!C675</f>
        <v>0</v>
      </c>
      <c r="D19" s="52">
        <f ca="1">SUMIF('Budget Detail &amp; Amendments'!A:P, 17, 'Budget Detail &amp; Amendments'!N:N)</f>
        <v>0</v>
      </c>
      <c r="F19" s="53">
        <f ca="1">SUMIF('Budget Detail &amp; Amendments'!A:P, 17, 'Budget Detail &amp; Amendments'!O:O)</f>
        <v>0</v>
      </c>
      <c r="H19" s="52">
        <f ca="1">SUMIF('Budget Detail &amp; Amendments'!A:P, 17, 'Budget Detail &amp; Amendments'!Q:Q)</f>
        <v>0</v>
      </c>
      <c r="J19" s="52">
        <f ca="1">SUMIF('Budget Detail &amp; Amendments'!A:P, 17, 'Budget Detail &amp; Amendments'!S:S)</f>
        <v>0</v>
      </c>
    </row>
    <row r="20" spans="1:10" x14ac:dyDescent="0.25">
      <c r="A20" s="51" t="s">
        <v>125</v>
      </c>
      <c r="B20" s="1">
        <f>Narrative!C717</f>
        <v>0</v>
      </c>
      <c r="D20" s="52">
        <f ca="1">SUMIF('Budget Detail &amp; Amendments'!A:P, 18, 'Budget Detail &amp; Amendments'!N:N)</f>
        <v>0</v>
      </c>
      <c r="F20" s="53">
        <f ca="1">SUMIF('Budget Detail &amp; Amendments'!A:P, 18, 'Budget Detail &amp; Amendments'!O:O)</f>
        <v>0</v>
      </c>
      <c r="H20" s="52">
        <f ca="1">SUMIF('Budget Detail &amp; Amendments'!A:P, 18, 'Budget Detail &amp; Amendments'!Q:Q)</f>
        <v>0</v>
      </c>
      <c r="J20" s="52">
        <f ca="1">SUMIF('Budget Detail &amp; Amendments'!A:P, 18, 'Budget Detail &amp; Amendments'!S:S)</f>
        <v>0</v>
      </c>
    </row>
    <row r="21" spans="1:10" x14ac:dyDescent="0.25">
      <c r="A21" s="51" t="s">
        <v>126</v>
      </c>
      <c r="B21" s="1">
        <f>Narrative!C759</f>
        <v>0</v>
      </c>
      <c r="D21" s="52">
        <f ca="1">SUMIF('Budget Detail &amp; Amendments'!A:P, 19, 'Budget Detail &amp; Amendments'!N:N)</f>
        <v>0</v>
      </c>
      <c r="F21" s="53">
        <f ca="1">SUMIF('Budget Detail &amp; Amendments'!A:P, 19, 'Budget Detail &amp; Amendments'!O:O)</f>
        <v>0</v>
      </c>
      <c r="H21" s="52">
        <f ca="1">SUMIF('Budget Detail &amp; Amendments'!A:P, 19, 'Budget Detail &amp; Amendments'!Q:Q)</f>
        <v>0</v>
      </c>
      <c r="J21" s="52">
        <f ca="1">SUMIF('Budget Detail &amp; Amendments'!A:P, 19, 'Budget Detail &amp; Amendments'!S:S)</f>
        <v>0</v>
      </c>
    </row>
    <row r="22" spans="1:10" x14ac:dyDescent="0.25">
      <c r="A22" s="51" t="s">
        <v>127</v>
      </c>
      <c r="B22" s="1">
        <f>Narrative!C801</f>
        <v>0</v>
      </c>
      <c r="D22" s="52">
        <f ca="1">SUMIF('Budget Detail &amp; Amendments'!A:P, 20, 'Budget Detail &amp; Amendments'!N:N)</f>
        <v>0</v>
      </c>
      <c r="F22" s="53">
        <f ca="1">SUMIF('Budget Detail &amp; Amendments'!A:P, 20, 'Budget Detail &amp; Amendments'!O:O)</f>
        <v>0</v>
      </c>
      <c r="H22" s="52">
        <f ca="1">SUMIF('Budget Detail &amp; Amendments'!A:P, 20, 'Budget Detail &amp; Amendments'!Q:Q)</f>
        <v>0</v>
      </c>
      <c r="J22" s="52">
        <f ca="1">SUMIF('Budget Detail &amp; Amendments'!A:P, 20, 'Budget Detail &amp; Amendments'!S:S)</f>
        <v>0</v>
      </c>
    </row>
    <row r="23" spans="1:10" x14ac:dyDescent="0.25">
      <c r="A23" s="51" t="s">
        <v>128</v>
      </c>
      <c r="B23" s="1">
        <f>Narrative!C843</f>
        <v>0</v>
      </c>
      <c r="D23" s="52">
        <f ca="1">SUMIF('Budget Detail &amp; Amendments'!A:P, 21, 'Budget Detail &amp; Amendments'!N:N)</f>
        <v>0</v>
      </c>
      <c r="F23" s="53">
        <f ca="1">SUMIF('Budget Detail &amp; Amendments'!A:P, 21, 'Budget Detail &amp; Amendments'!O:O)</f>
        <v>0</v>
      </c>
      <c r="H23" s="52">
        <f ca="1">SUMIF('Budget Detail &amp; Amendments'!A:P, 21, 'Budget Detail &amp; Amendments'!Q:Q)</f>
        <v>0</v>
      </c>
      <c r="J23" s="52">
        <f ca="1">SUMIF('Budget Detail &amp; Amendments'!A:P, 21, 'Budget Detail &amp; Amendments'!S:S)</f>
        <v>0</v>
      </c>
    </row>
    <row r="24" spans="1:10" x14ac:dyDescent="0.25">
      <c r="A24" s="51" t="s">
        <v>129</v>
      </c>
      <c r="B24" s="1">
        <f>Narrative!C885</f>
        <v>0</v>
      </c>
      <c r="D24" s="52">
        <f ca="1">SUMIF('Budget Detail &amp; Amendments'!A:P, 22, 'Budget Detail &amp; Amendments'!N:N)</f>
        <v>0</v>
      </c>
      <c r="F24" s="53">
        <f ca="1">SUMIF('Budget Detail &amp; Amendments'!A:P, 22, 'Budget Detail &amp; Amendments'!O:O)</f>
        <v>0</v>
      </c>
      <c r="H24" s="52">
        <f ca="1">SUMIF('Budget Detail &amp; Amendments'!A:P, 22, 'Budget Detail &amp; Amendments'!Q:Q)</f>
        <v>0</v>
      </c>
      <c r="J24" s="52">
        <f ca="1">SUMIF('Budget Detail &amp; Amendments'!A:P, 22, 'Budget Detail &amp; Amendments'!S:S)</f>
        <v>0</v>
      </c>
    </row>
    <row r="25" spans="1:10" x14ac:dyDescent="0.25">
      <c r="A25" s="51" t="s">
        <v>130</v>
      </c>
      <c r="B25" s="1">
        <f>Narrative!C927</f>
        <v>0</v>
      </c>
      <c r="D25" s="52">
        <f ca="1">SUMIF('Budget Detail &amp; Amendments'!A:P, 23, 'Budget Detail &amp; Amendments'!N:N)</f>
        <v>0</v>
      </c>
      <c r="F25" s="53">
        <f ca="1">SUMIF('Budget Detail &amp; Amendments'!A:P, 23, 'Budget Detail &amp; Amendments'!O:O)</f>
        <v>0</v>
      </c>
      <c r="H25" s="52">
        <f ca="1">SUMIF('Budget Detail &amp; Amendments'!A:P, 23, 'Budget Detail &amp; Amendments'!Q:Q)</f>
        <v>0</v>
      </c>
      <c r="J25" s="52">
        <f ca="1">SUMIF('Budget Detail &amp; Amendments'!A:P, 23, 'Budget Detail &amp; Amendments'!S:S)</f>
        <v>0</v>
      </c>
    </row>
    <row r="26" spans="1:10" x14ac:dyDescent="0.25">
      <c r="A26" s="51" t="s">
        <v>131</v>
      </c>
      <c r="B26" s="1">
        <f>Narrative!C969</f>
        <v>0</v>
      </c>
      <c r="D26" s="52">
        <f ca="1">SUMIF('Budget Detail &amp; Amendments'!A:P, 24, 'Budget Detail &amp; Amendments'!N:N)</f>
        <v>0</v>
      </c>
      <c r="F26" s="53">
        <f ca="1">SUMIF('Budget Detail &amp; Amendments'!A:P, 24, 'Budget Detail &amp; Amendments'!O:O)</f>
        <v>0</v>
      </c>
      <c r="H26" s="52">
        <f ca="1">SUMIF('Budget Detail &amp; Amendments'!A:P, 24, 'Budget Detail &amp; Amendments'!Q:Q)</f>
        <v>0</v>
      </c>
      <c r="J26" s="52">
        <f ca="1">SUMIF('Budget Detail &amp; Amendments'!A:P, 24, 'Budget Detail &amp; Amendments'!S:S)</f>
        <v>0</v>
      </c>
    </row>
    <row r="27" spans="1:10" x14ac:dyDescent="0.25">
      <c r="A27" s="51" t="s">
        <v>132</v>
      </c>
      <c r="B27" s="1">
        <f>Narrative!C1011</f>
        <v>0</v>
      </c>
      <c r="D27" s="52">
        <f ca="1">SUMIF('Budget Detail &amp; Amendments'!A:P, 25, 'Budget Detail &amp; Amendments'!N:N)</f>
        <v>0</v>
      </c>
      <c r="F27" s="53">
        <f ca="1">SUMIF('Budget Detail &amp; Amendments'!A:P, 25, 'Budget Detail &amp; Amendments'!O:O)</f>
        <v>0</v>
      </c>
      <c r="H27" s="52">
        <f ca="1">SUMIF('Budget Detail &amp; Amendments'!A:P, 25, 'Budget Detail &amp; Amendments'!Q:Q)</f>
        <v>0</v>
      </c>
      <c r="J27" s="52">
        <f ca="1">SUMIF('Budget Detail &amp; Amendments'!A:P, 25, 'Budget Detail &amp; Amendments'!S:S)</f>
        <v>0</v>
      </c>
    </row>
    <row r="28" spans="1:10" x14ac:dyDescent="0.25">
      <c r="A28" s="51" t="s">
        <v>133</v>
      </c>
      <c r="B28" s="1">
        <f>Narrative!C1053</f>
        <v>0</v>
      </c>
      <c r="D28" s="52">
        <f ca="1">SUMIF('Budget Detail &amp; Amendments'!A:P, 26, 'Budget Detail &amp; Amendments'!N:N)</f>
        <v>0</v>
      </c>
      <c r="F28" s="53">
        <f ca="1">SUMIF('Budget Detail &amp; Amendments'!A:P, 26, 'Budget Detail &amp; Amendments'!O:O)</f>
        <v>0</v>
      </c>
      <c r="H28" s="52">
        <f ca="1">SUMIF('Budget Detail &amp; Amendments'!A:P, 26, 'Budget Detail &amp; Amendments'!Q:Q)</f>
        <v>0</v>
      </c>
      <c r="J28" s="52">
        <f ca="1">SUMIF('Budget Detail &amp; Amendments'!A:P, 26, 'Budget Detail &amp; Amendments'!S:S)</f>
        <v>0</v>
      </c>
    </row>
    <row r="29" spans="1:10" x14ac:dyDescent="0.25">
      <c r="A29" s="51" t="s">
        <v>134</v>
      </c>
      <c r="B29" s="1">
        <f>Narrative!C1095</f>
        <v>0</v>
      </c>
      <c r="D29" s="52">
        <f ca="1">SUMIF('Budget Detail &amp; Amendments'!A:P, 27, 'Budget Detail &amp; Amendments'!N:N)</f>
        <v>0</v>
      </c>
      <c r="F29" s="53">
        <f ca="1">SUMIF('Budget Detail &amp; Amendments'!A:P, 27, 'Budget Detail &amp; Amendments'!O:O)</f>
        <v>0</v>
      </c>
      <c r="H29" s="52">
        <f ca="1">SUMIF('Budget Detail &amp; Amendments'!A:P, 27, 'Budget Detail &amp; Amendments'!Q:Q)</f>
        <v>0</v>
      </c>
      <c r="J29" s="52">
        <f ca="1">SUMIF('Budget Detail &amp; Amendments'!A:P, 27, 'Budget Detail &amp; Amendments'!S:S)</f>
        <v>0</v>
      </c>
    </row>
    <row r="30" spans="1:10" x14ac:dyDescent="0.25">
      <c r="A30" s="51" t="s">
        <v>135</v>
      </c>
      <c r="B30" s="1">
        <f>Narrative!C1137</f>
        <v>0</v>
      </c>
      <c r="D30" s="52">
        <f ca="1">SUMIF('Budget Detail &amp; Amendments'!A:P, 28, 'Budget Detail &amp; Amendments'!N:N)</f>
        <v>0</v>
      </c>
      <c r="F30" s="53">
        <f ca="1">SUMIF('Budget Detail &amp; Amendments'!A:P, 28, 'Budget Detail &amp; Amendments'!O:O)</f>
        <v>0</v>
      </c>
      <c r="H30" s="52">
        <f ca="1">SUMIF('Budget Detail &amp; Amendments'!A:P, 28, 'Budget Detail &amp; Amendments'!Q:Q)</f>
        <v>0</v>
      </c>
      <c r="J30" s="52">
        <f ca="1">SUMIF('Budget Detail &amp; Amendments'!A:P, 28, 'Budget Detail &amp; Amendments'!S:S)</f>
        <v>0</v>
      </c>
    </row>
    <row r="31" spans="1:10" x14ac:dyDescent="0.25">
      <c r="A31" s="51" t="s">
        <v>136</v>
      </c>
      <c r="B31" s="1">
        <f>Narrative!C1179</f>
        <v>0</v>
      </c>
      <c r="D31" s="52">
        <f ca="1">SUMIF('Budget Detail &amp; Amendments'!A:P, 29, 'Budget Detail &amp; Amendments'!N:N)</f>
        <v>0</v>
      </c>
      <c r="F31" s="53">
        <f ca="1">SUMIF('Budget Detail &amp; Amendments'!A:P, 29, 'Budget Detail &amp; Amendments'!O:O)</f>
        <v>0</v>
      </c>
      <c r="H31" s="52">
        <f ca="1">SUMIF('Budget Detail &amp; Amendments'!A:P, 29, 'Budget Detail &amp; Amendments'!Q:Q)</f>
        <v>0</v>
      </c>
      <c r="J31" s="52">
        <f ca="1">SUMIF('Budget Detail &amp; Amendments'!A:P, 29, 'Budget Detail &amp; Amendments'!S:S)</f>
        <v>0</v>
      </c>
    </row>
    <row r="32" spans="1:10" x14ac:dyDescent="0.25">
      <c r="A32" s="51" t="s">
        <v>137</v>
      </c>
      <c r="B32" s="1">
        <f>Narrative!C1221</f>
        <v>0</v>
      </c>
      <c r="D32" s="52">
        <f ca="1">SUMIF('Budget Detail &amp; Amendments'!A:P, 30, 'Budget Detail &amp; Amendments'!N:N)</f>
        <v>0</v>
      </c>
      <c r="F32" s="53">
        <f ca="1">SUMIF('Budget Detail &amp; Amendments'!A:P, 30, 'Budget Detail &amp; Amendments'!O:O)</f>
        <v>0</v>
      </c>
      <c r="H32" s="52">
        <f ca="1">SUMIF('Budget Detail &amp; Amendments'!A:P, 30, 'Budget Detail &amp; Amendments'!Q:Q)</f>
        <v>0</v>
      </c>
      <c r="J32" s="52">
        <f ca="1">SUMIF('Budget Detail &amp; Amendments'!A:P, 30, 'Budget Detail &amp; Amendments'!S:S)</f>
        <v>0</v>
      </c>
    </row>
  </sheetData>
  <sheetProtection algorithmName="SHA-512" hashValue="P0l6mpcvn8N+9GKJzGVeppdqifeorw5WLf2mLTZPAq8lBguQAaIWD5rWALx+VdkN/EGeMPh9K/lH3U1Y46BlIw==" saltValue="/zCg1sUofatBQRYA5fqA9w==" spinCount="100000" sheet="1" objects="1" scenarios="1"/>
  <customSheetViews>
    <customSheetView guid="{350610BE-E33E-45EF-97EC-9E2830199A90}">
      <selection activeCell="B3" sqref="B3"/>
      <pageMargins left="0.7" right="0.7" top="0.75" bottom="0.75" header="0.3" footer="0.3"/>
      <pageSetup orientation="portrait" verticalDpi="0" r:id="rId1"/>
    </customSheetView>
  </customSheetViews>
  <pageMargins left="0.7" right="0.7" top="0.75" bottom="0.75" header="0.3" footer="0.3"/>
  <pageSetup orientation="portrait" verticalDpi="1200"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46"/>
  <sheetViews>
    <sheetView zoomScaleNormal="100" workbookViewId="0">
      <selection activeCell="R31" sqref="R31"/>
    </sheetView>
  </sheetViews>
  <sheetFormatPr defaultRowHeight="15" x14ac:dyDescent="0.25"/>
  <sheetData>
    <row r="1" spans="1:10" x14ac:dyDescent="0.25">
      <c r="A1" s="379" t="s">
        <v>63</v>
      </c>
      <c r="B1" s="379"/>
      <c r="C1" s="379"/>
      <c r="D1" s="379"/>
      <c r="E1" s="379"/>
      <c r="F1" s="379"/>
      <c r="G1" s="379"/>
      <c r="H1" s="379"/>
    </row>
    <row r="3" spans="1:10" ht="16.5" thickBot="1" x14ac:dyDescent="0.3">
      <c r="A3" s="321" t="s">
        <v>154</v>
      </c>
      <c r="B3" s="321"/>
      <c r="C3" s="321"/>
      <c r="D3" s="321"/>
    </row>
    <row r="4" spans="1:10" x14ac:dyDescent="0.25">
      <c r="A4" s="296"/>
      <c r="B4" s="297"/>
      <c r="C4" s="297"/>
      <c r="D4" s="297"/>
      <c r="E4" s="297"/>
      <c r="F4" s="297"/>
      <c r="G4" s="297"/>
      <c r="H4" s="297"/>
      <c r="I4" s="297"/>
      <c r="J4" s="298"/>
    </row>
    <row r="5" spans="1:10" x14ac:dyDescent="0.25">
      <c r="A5" s="299"/>
      <c r="B5" s="300"/>
      <c r="C5" s="300"/>
      <c r="D5" s="300"/>
      <c r="E5" s="300"/>
      <c r="F5" s="300"/>
      <c r="G5" s="300"/>
      <c r="H5" s="300"/>
      <c r="I5" s="300"/>
      <c r="J5" s="301"/>
    </row>
    <row r="6" spans="1:10" x14ac:dyDescent="0.25">
      <c r="A6" s="299"/>
      <c r="B6" s="300"/>
      <c r="C6" s="300"/>
      <c r="D6" s="300"/>
      <c r="E6" s="300"/>
      <c r="F6" s="300"/>
      <c r="G6" s="300"/>
      <c r="H6" s="300"/>
      <c r="I6" s="300"/>
      <c r="J6" s="301"/>
    </row>
    <row r="7" spans="1:10" x14ac:dyDescent="0.25">
      <c r="A7" s="299"/>
      <c r="B7" s="300"/>
      <c r="C7" s="300"/>
      <c r="D7" s="300"/>
      <c r="E7" s="300"/>
      <c r="F7" s="300"/>
      <c r="G7" s="300"/>
      <c r="H7" s="300"/>
      <c r="I7" s="300"/>
      <c r="J7" s="301"/>
    </row>
    <row r="8" spans="1:10" x14ac:dyDescent="0.25">
      <c r="A8" s="299"/>
      <c r="B8" s="300"/>
      <c r="C8" s="300"/>
      <c r="D8" s="300"/>
      <c r="E8" s="300"/>
      <c r="F8" s="300"/>
      <c r="G8" s="300"/>
      <c r="H8" s="300"/>
      <c r="I8" s="300"/>
      <c r="J8" s="301"/>
    </row>
    <row r="9" spans="1:10" x14ac:dyDescent="0.25">
      <c r="A9" s="299"/>
      <c r="B9" s="300"/>
      <c r="C9" s="300"/>
      <c r="D9" s="300"/>
      <c r="E9" s="300"/>
      <c r="F9" s="300"/>
      <c r="G9" s="300"/>
      <c r="H9" s="300"/>
      <c r="I9" s="300"/>
      <c r="J9" s="301"/>
    </row>
    <row r="10" spans="1:10" ht="15.75" thickBot="1" x14ac:dyDescent="0.3">
      <c r="A10" s="302"/>
      <c r="B10" s="303"/>
      <c r="C10" s="303"/>
      <c r="D10" s="303"/>
      <c r="E10" s="303"/>
      <c r="F10" s="303"/>
      <c r="G10" s="303"/>
      <c r="H10" s="303"/>
      <c r="I10" s="303"/>
      <c r="J10" s="304"/>
    </row>
    <row r="12" spans="1:10" ht="16.5" thickBot="1" x14ac:dyDescent="0.3">
      <c r="A12" s="378" t="s">
        <v>64</v>
      </c>
      <c r="B12" s="378"/>
      <c r="C12" s="378"/>
      <c r="D12" s="378"/>
      <c r="E12" s="378"/>
      <c r="F12" s="378"/>
    </row>
    <row r="13" spans="1:10" x14ac:dyDescent="0.25">
      <c r="A13" s="296"/>
      <c r="B13" s="297"/>
      <c r="C13" s="297"/>
      <c r="D13" s="297"/>
      <c r="E13" s="297"/>
      <c r="F13" s="297"/>
      <c r="G13" s="297"/>
      <c r="H13" s="297"/>
      <c r="I13" s="297"/>
      <c r="J13" s="298"/>
    </row>
    <row r="14" spans="1:10" x14ac:dyDescent="0.25">
      <c r="A14" s="299"/>
      <c r="B14" s="300"/>
      <c r="C14" s="300"/>
      <c r="D14" s="300"/>
      <c r="E14" s="300"/>
      <c r="F14" s="300"/>
      <c r="G14" s="300"/>
      <c r="H14" s="300"/>
      <c r="I14" s="300"/>
      <c r="J14" s="301"/>
    </row>
    <row r="15" spans="1:10" x14ac:dyDescent="0.25">
      <c r="A15" s="299"/>
      <c r="B15" s="300"/>
      <c r="C15" s="300"/>
      <c r="D15" s="300"/>
      <c r="E15" s="300"/>
      <c r="F15" s="300"/>
      <c r="G15" s="300"/>
      <c r="H15" s="300"/>
      <c r="I15" s="300"/>
      <c r="J15" s="301"/>
    </row>
    <row r="16" spans="1:10" x14ac:dyDescent="0.25">
      <c r="A16" s="299"/>
      <c r="B16" s="300"/>
      <c r="C16" s="300"/>
      <c r="D16" s="300"/>
      <c r="E16" s="300"/>
      <c r="F16" s="300"/>
      <c r="G16" s="300"/>
      <c r="H16" s="300"/>
      <c r="I16" s="300"/>
      <c r="J16" s="301"/>
    </row>
    <row r="17" spans="1:10" x14ac:dyDescent="0.25">
      <c r="A17" s="299"/>
      <c r="B17" s="300"/>
      <c r="C17" s="300"/>
      <c r="D17" s="300"/>
      <c r="E17" s="300"/>
      <c r="F17" s="300"/>
      <c r="G17" s="300"/>
      <c r="H17" s="300"/>
      <c r="I17" s="300"/>
      <c r="J17" s="301"/>
    </row>
    <row r="18" spans="1:10" x14ac:dyDescent="0.25">
      <c r="A18" s="299"/>
      <c r="B18" s="300"/>
      <c r="C18" s="300"/>
      <c r="D18" s="300"/>
      <c r="E18" s="300"/>
      <c r="F18" s="300"/>
      <c r="G18" s="300"/>
      <c r="H18" s="300"/>
      <c r="I18" s="300"/>
      <c r="J18" s="301"/>
    </row>
    <row r="19" spans="1:10" ht="15.75" thickBot="1" x14ac:dyDescent="0.3">
      <c r="A19" s="302"/>
      <c r="B19" s="303"/>
      <c r="C19" s="303"/>
      <c r="D19" s="303"/>
      <c r="E19" s="303"/>
      <c r="F19" s="303"/>
      <c r="G19" s="303"/>
      <c r="H19" s="303"/>
      <c r="I19" s="303"/>
      <c r="J19" s="304"/>
    </row>
    <row r="21" spans="1:10" ht="16.5" thickBot="1" x14ac:dyDescent="0.3">
      <c r="A21" s="321" t="s">
        <v>65</v>
      </c>
      <c r="B21" s="321"/>
      <c r="C21" s="321"/>
      <c r="D21" s="321"/>
    </row>
    <row r="22" spans="1:10" x14ac:dyDescent="0.25">
      <c r="A22" s="296"/>
      <c r="B22" s="297"/>
      <c r="C22" s="297"/>
      <c r="D22" s="297"/>
      <c r="E22" s="297"/>
      <c r="F22" s="297"/>
      <c r="G22" s="297"/>
      <c r="H22" s="297"/>
      <c r="I22" s="297"/>
      <c r="J22" s="298"/>
    </row>
    <row r="23" spans="1:10" x14ac:dyDescent="0.25">
      <c r="A23" s="299"/>
      <c r="B23" s="300"/>
      <c r="C23" s="300"/>
      <c r="D23" s="300"/>
      <c r="E23" s="300"/>
      <c r="F23" s="300"/>
      <c r="G23" s="300"/>
      <c r="H23" s="300"/>
      <c r="I23" s="300"/>
      <c r="J23" s="301"/>
    </row>
    <row r="24" spans="1:10" x14ac:dyDescent="0.25">
      <c r="A24" s="299"/>
      <c r="B24" s="300"/>
      <c r="C24" s="300"/>
      <c r="D24" s="300"/>
      <c r="E24" s="300"/>
      <c r="F24" s="300"/>
      <c r="G24" s="300"/>
      <c r="H24" s="300"/>
      <c r="I24" s="300"/>
      <c r="J24" s="301"/>
    </row>
    <row r="25" spans="1:10" x14ac:dyDescent="0.25">
      <c r="A25" s="299"/>
      <c r="B25" s="300"/>
      <c r="C25" s="300"/>
      <c r="D25" s="300"/>
      <c r="E25" s="300"/>
      <c r="F25" s="300"/>
      <c r="G25" s="300"/>
      <c r="H25" s="300"/>
      <c r="I25" s="300"/>
      <c r="J25" s="301"/>
    </row>
    <row r="26" spans="1:10" x14ac:dyDescent="0.25">
      <c r="A26" s="299"/>
      <c r="B26" s="300"/>
      <c r="C26" s="300"/>
      <c r="D26" s="300"/>
      <c r="E26" s="300"/>
      <c r="F26" s="300"/>
      <c r="G26" s="300"/>
      <c r="H26" s="300"/>
      <c r="I26" s="300"/>
      <c r="J26" s="301"/>
    </row>
    <row r="27" spans="1:10" x14ac:dyDescent="0.25">
      <c r="A27" s="299"/>
      <c r="B27" s="300"/>
      <c r="C27" s="300"/>
      <c r="D27" s="300"/>
      <c r="E27" s="300"/>
      <c r="F27" s="300"/>
      <c r="G27" s="300"/>
      <c r="H27" s="300"/>
      <c r="I27" s="300"/>
      <c r="J27" s="301"/>
    </row>
    <row r="28" spans="1:10" ht="15.75" thickBot="1" x14ac:dyDescent="0.3">
      <c r="A28" s="302"/>
      <c r="B28" s="303"/>
      <c r="C28" s="303"/>
      <c r="D28" s="303"/>
      <c r="E28" s="303"/>
      <c r="F28" s="303"/>
      <c r="G28" s="303"/>
      <c r="H28" s="303"/>
      <c r="I28" s="303"/>
      <c r="J28" s="304"/>
    </row>
    <row r="30" spans="1:10" ht="16.5" thickBot="1" x14ac:dyDescent="0.3">
      <c r="A30" s="378" t="s">
        <v>66</v>
      </c>
      <c r="B30" s="378"/>
      <c r="C30" s="378"/>
      <c r="D30" s="378"/>
      <c r="E30" s="378"/>
      <c r="F30" s="378"/>
    </row>
    <row r="31" spans="1:10" x14ac:dyDescent="0.25">
      <c r="A31" s="296"/>
      <c r="B31" s="297"/>
      <c r="C31" s="297"/>
      <c r="D31" s="297"/>
      <c r="E31" s="297"/>
      <c r="F31" s="297"/>
      <c r="G31" s="297"/>
      <c r="H31" s="297"/>
      <c r="I31" s="297"/>
      <c r="J31" s="298"/>
    </row>
    <row r="32" spans="1:10" x14ac:dyDescent="0.25">
      <c r="A32" s="299"/>
      <c r="B32" s="300"/>
      <c r="C32" s="300"/>
      <c r="D32" s="300"/>
      <c r="E32" s="300"/>
      <c r="F32" s="300"/>
      <c r="G32" s="300"/>
      <c r="H32" s="300"/>
      <c r="I32" s="300"/>
      <c r="J32" s="301"/>
    </row>
    <row r="33" spans="1:10" x14ac:dyDescent="0.25">
      <c r="A33" s="299"/>
      <c r="B33" s="300"/>
      <c r="C33" s="300"/>
      <c r="D33" s="300"/>
      <c r="E33" s="300"/>
      <c r="F33" s="300"/>
      <c r="G33" s="300"/>
      <c r="H33" s="300"/>
      <c r="I33" s="300"/>
      <c r="J33" s="301"/>
    </row>
    <row r="34" spans="1:10" x14ac:dyDescent="0.25">
      <c r="A34" s="299"/>
      <c r="B34" s="300"/>
      <c r="C34" s="300"/>
      <c r="D34" s="300"/>
      <c r="E34" s="300"/>
      <c r="F34" s="300"/>
      <c r="G34" s="300"/>
      <c r="H34" s="300"/>
      <c r="I34" s="300"/>
      <c r="J34" s="301"/>
    </row>
    <row r="35" spans="1:10" x14ac:dyDescent="0.25">
      <c r="A35" s="299"/>
      <c r="B35" s="300"/>
      <c r="C35" s="300"/>
      <c r="D35" s="300"/>
      <c r="E35" s="300"/>
      <c r="F35" s="300"/>
      <c r="G35" s="300"/>
      <c r="H35" s="300"/>
      <c r="I35" s="300"/>
      <c r="J35" s="301"/>
    </row>
    <row r="36" spans="1:10" x14ac:dyDescent="0.25">
      <c r="A36" s="299"/>
      <c r="B36" s="300"/>
      <c r="C36" s="300"/>
      <c r="D36" s="300"/>
      <c r="E36" s="300"/>
      <c r="F36" s="300"/>
      <c r="G36" s="300"/>
      <c r="H36" s="300"/>
      <c r="I36" s="300"/>
      <c r="J36" s="301"/>
    </row>
    <row r="37" spans="1:10" ht="15.75" thickBot="1" x14ac:dyDescent="0.3">
      <c r="A37" s="302"/>
      <c r="B37" s="303"/>
      <c r="C37" s="303"/>
      <c r="D37" s="303"/>
      <c r="E37" s="303"/>
      <c r="F37" s="303"/>
      <c r="G37" s="303"/>
      <c r="H37" s="303"/>
      <c r="I37" s="303"/>
      <c r="J37" s="304"/>
    </row>
    <row r="39" spans="1:10" ht="16.5" thickBot="1" x14ac:dyDescent="0.3">
      <c r="A39" s="378" t="s">
        <v>67</v>
      </c>
      <c r="B39" s="378"/>
      <c r="C39" s="378"/>
      <c r="D39" s="378"/>
      <c r="E39" s="378"/>
      <c r="F39" s="378"/>
      <c r="G39" s="378"/>
      <c r="H39" s="378"/>
    </row>
    <row r="40" spans="1:10" x14ac:dyDescent="0.25">
      <c r="A40" s="296"/>
      <c r="B40" s="297"/>
      <c r="C40" s="297"/>
      <c r="D40" s="297"/>
      <c r="E40" s="297"/>
      <c r="F40" s="297"/>
      <c r="G40" s="297"/>
      <c r="H40" s="297"/>
      <c r="I40" s="297"/>
      <c r="J40" s="298"/>
    </row>
    <row r="41" spans="1:10" x14ac:dyDescent="0.25">
      <c r="A41" s="299"/>
      <c r="B41" s="300"/>
      <c r="C41" s="300"/>
      <c r="D41" s="300"/>
      <c r="E41" s="300"/>
      <c r="F41" s="300"/>
      <c r="G41" s="300"/>
      <c r="H41" s="300"/>
      <c r="I41" s="300"/>
      <c r="J41" s="301"/>
    </row>
    <row r="42" spans="1:10" x14ac:dyDescent="0.25">
      <c r="A42" s="299"/>
      <c r="B42" s="300"/>
      <c r="C42" s="300"/>
      <c r="D42" s="300"/>
      <c r="E42" s="300"/>
      <c r="F42" s="300"/>
      <c r="G42" s="300"/>
      <c r="H42" s="300"/>
      <c r="I42" s="300"/>
      <c r="J42" s="301"/>
    </row>
    <row r="43" spans="1:10" x14ac:dyDescent="0.25">
      <c r="A43" s="299"/>
      <c r="B43" s="300"/>
      <c r="C43" s="300"/>
      <c r="D43" s="300"/>
      <c r="E43" s="300"/>
      <c r="F43" s="300"/>
      <c r="G43" s="300"/>
      <c r="H43" s="300"/>
      <c r="I43" s="300"/>
      <c r="J43" s="301"/>
    </row>
    <row r="44" spans="1:10" x14ac:dyDescent="0.25">
      <c r="A44" s="299"/>
      <c r="B44" s="300"/>
      <c r="C44" s="300"/>
      <c r="D44" s="300"/>
      <c r="E44" s="300"/>
      <c r="F44" s="300"/>
      <c r="G44" s="300"/>
      <c r="H44" s="300"/>
      <c r="I44" s="300"/>
      <c r="J44" s="301"/>
    </row>
    <row r="45" spans="1:10" x14ac:dyDescent="0.25">
      <c r="A45" s="299"/>
      <c r="B45" s="300"/>
      <c r="C45" s="300"/>
      <c r="D45" s="300"/>
      <c r="E45" s="300"/>
      <c r="F45" s="300"/>
      <c r="G45" s="300"/>
      <c r="H45" s="300"/>
      <c r="I45" s="300"/>
      <c r="J45" s="301"/>
    </row>
    <row r="46" spans="1:10" ht="15.75" thickBot="1" x14ac:dyDescent="0.3">
      <c r="A46" s="302"/>
      <c r="B46" s="303"/>
      <c r="C46" s="303"/>
      <c r="D46" s="303"/>
      <c r="E46" s="303"/>
      <c r="F46" s="303"/>
      <c r="G46" s="303"/>
      <c r="H46" s="303"/>
      <c r="I46" s="303"/>
      <c r="J46" s="304"/>
    </row>
  </sheetData>
  <customSheetViews>
    <customSheetView guid="{08C97B7F-67EE-4463-AA3D-5024C5CFCC42}">
      <selection activeCell="H32" sqref="H32"/>
      <pageMargins left="0.7" right="0.7" top="0.75" bottom="0.75" header="0.3" footer="0.3"/>
    </customSheetView>
    <customSheetView guid="{350610BE-E33E-45EF-97EC-9E2830199A90}">
      <selection activeCell="A2" sqref="A2:XFD3"/>
      <pageMargins left="0.7" right="0.7" top="0.75" bottom="0.75" header="0.3" footer="0.3"/>
    </customSheetView>
  </customSheetViews>
  <mergeCells count="11">
    <mergeCell ref="A1:H1"/>
    <mergeCell ref="A3:D3"/>
    <mergeCell ref="A4:J10"/>
    <mergeCell ref="A13:J19"/>
    <mergeCell ref="A21:D21"/>
    <mergeCell ref="A40:J46"/>
    <mergeCell ref="A39:H39"/>
    <mergeCell ref="A22:J28"/>
    <mergeCell ref="A31:J37"/>
    <mergeCell ref="A12:F12"/>
    <mergeCell ref="A30:F30"/>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Y26"/>
  <sheetViews>
    <sheetView workbookViewId="0">
      <selection activeCell="A2" sqref="A2:Y26"/>
    </sheetView>
  </sheetViews>
  <sheetFormatPr defaultRowHeight="15" x14ac:dyDescent="0.25"/>
  <sheetData>
    <row r="2" spans="1:25" ht="15.75" customHeight="1" x14ac:dyDescent="0.25">
      <c r="A2" s="380" t="s">
        <v>217</v>
      </c>
      <c r="B2" s="380"/>
      <c r="C2" s="380"/>
      <c r="D2" s="380"/>
      <c r="E2" s="380"/>
      <c r="F2" s="380"/>
      <c r="G2" s="380"/>
      <c r="H2" s="380"/>
      <c r="I2" s="380"/>
      <c r="J2" s="380"/>
      <c r="K2" s="380"/>
      <c r="L2" s="380"/>
      <c r="M2" s="380"/>
      <c r="N2" s="380"/>
      <c r="O2" s="380"/>
      <c r="P2" s="380"/>
      <c r="Q2" s="380"/>
      <c r="R2" s="380"/>
      <c r="S2" s="380"/>
      <c r="T2" s="380"/>
      <c r="U2" s="380"/>
      <c r="V2" s="380"/>
      <c r="W2" s="380"/>
      <c r="X2" s="380"/>
      <c r="Y2" s="380"/>
    </row>
    <row r="3" spans="1:25" ht="15" customHeight="1" x14ac:dyDescent="0.25">
      <c r="A3" s="380"/>
      <c r="B3" s="380"/>
      <c r="C3" s="380"/>
      <c r="D3" s="380"/>
      <c r="E3" s="380"/>
      <c r="F3" s="380"/>
      <c r="G3" s="380"/>
      <c r="H3" s="380"/>
      <c r="I3" s="380"/>
      <c r="J3" s="380"/>
      <c r="K3" s="380"/>
      <c r="L3" s="380"/>
      <c r="M3" s="380"/>
      <c r="N3" s="380"/>
      <c r="O3" s="380"/>
      <c r="P3" s="380"/>
      <c r="Q3" s="380"/>
      <c r="R3" s="380"/>
      <c r="S3" s="380"/>
      <c r="T3" s="380"/>
      <c r="U3" s="380"/>
      <c r="V3" s="380"/>
      <c r="W3" s="380"/>
      <c r="X3" s="380"/>
      <c r="Y3" s="380"/>
    </row>
    <row r="4" spans="1:25" ht="15" customHeight="1" x14ac:dyDescent="0.25">
      <c r="A4" s="380"/>
      <c r="B4" s="380"/>
      <c r="C4" s="380"/>
      <c r="D4" s="380"/>
      <c r="E4" s="380"/>
      <c r="F4" s="380"/>
      <c r="G4" s="380"/>
      <c r="H4" s="380"/>
      <c r="I4" s="380"/>
      <c r="J4" s="380"/>
      <c r="K4" s="380"/>
      <c r="L4" s="380"/>
      <c r="M4" s="380"/>
      <c r="N4" s="380"/>
      <c r="O4" s="380"/>
      <c r="P4" s="380"/>
      <c r="Q4" s="380"/>
      <c r="R4" s="380"/>
      <c r="S4" s="380"/>
      <c r="T4" s="380"/>
      <c r="U4" s="380"/>
      <c r="V4" s="380"/>
      <c r="W4" s="380"/>
      <c r="X4" s="380"/>
      <c r="Y4" s="380"/>
    </row>
    <row r="5" spans="1:25" ht="15" customHeight="1" x14ac:dyDescent="0.25">
      <c r="A5" s="380"/>
      <c r="B5" s="380"/>
      <c r="C5" s="380"/>
      <c r="D5" s="380"/>
      <c r="E5" s="380"/>
      <c r="F5" s="380"/>
      <c r="G5" s="380"/>
      <c r="H5" s="380"/>
      <c r="I5" s="380"/>
      <c r="J5" s="380"/>
      <c r="K5" s="380"/>
      <c r="L5" s="380"/>
      <c r="M5" s="380"/>
      <c r="N5" s="380"/>
      <c r="O5" s="380"/>
      <c r="P5" s="380"/>
      <c r="Q5" s="380"/>
      <c r="R5" s="380"/>
      <c r="S5" s="380"/>
      <c r="T5" s="380"/>
      <c r="U5" s="380"/>
      <c r="V5" s="380"/>
      <c r="W5" s="380"/>
      <c r="X5" s="380"/>
      <c r="Y5" s="380"/>
    </row>
    <row r="6" spans="1:25" ht="15" customHeight="1" x14ac:dyDescent="0.25">
      <c r="A6" s="380"/>
      <c r="B6" s="380"/>
      <c r="C6" s="380"/>
      <c r="D6" s="380"/>
      <c r="E6" s="380"/>
      <c r="F6" s="380"/>
      <c r="G6" s="380"/>
      <c r="H6" s="380"/>
      <c r="I6" s="380"/>
      <c r="J6" s="380"/>
      <c r="K6" s="380"/>
      <c r="L6" s="380"/>
      <c r="M6" s="380"/>
      <c r="N6" s="380"/>
      <c r="O6" s="380"/>
      <c r="P6" s="380"/>
      <c r="Q6" s="380"/>
      <c r="R6" s="380"/>
      <c r="S6" s="380"/>
      <c r="T6" s="380"/>
      <c r="U6" s="380"/>
      <c r="V6" s="380"/>
      <c r="W6" s="380"/>
      <c r="X6" s="380"/>
      <c r="Y6" s="380"/>
    </row>
    <row r="7" spans="1:25" ht="15" customHeight="1" x14ac:dyDescent="0.25">
      <c r="A7" s="380"/>
      <c r="B7" s="380"/>
      <c r="C7" s="380"/>
      <c r="D7" s="380"/>
      <c r="E7" s="380"/>
      <c r="F7" s="380"/>
      <c r="G7" s="380"/>
      <c r="H7" s="380"/>
      <c r="I7" s="380"/>
      <c r="J7" s="380"/>
      <c r="K7" s="380"/>
      <c r="L7" s="380"/>
      <c r="M7" s="380"/>
      <c r="N7" s="380"/>
      <c r="O7" s="380"/>
      <c r="P7" s="380"/>
      <c r="Q7" s="380"/>
      <c r="R7" s="380"/>
      <c r="S7" s="380"/>
      <c r="T7" s="380"/>
      <c r="U7" s="380"/>
      <c r="V7" s="380"/>
      <c r="W7" s="380"/>
      <c r="X7" s="380"/>
      <c r="Y7" s="380"/>
    </row>
    <row r="8" spans="1:25" ht="15" customHeight="1" x14ac:dyDescent="0.25">
      <c r="A8" s="380"/>
      <c r="B8" s="380"/>
      <c r="C8" s="380"/>
      <c r="D8" s="380"/>
      <c r="E8" s="380"/>
      <c r="F8" s="380"/>
      <c r="G8" s="380"/>
      <c r="H8" s="380"/>
      <c r="I8" s="380"/>
      <c r="J8" s="380"/>
      <c r="K8" s="380"/>
      <c r="L8" s="380"/>
      <c r="M8" s="380"/>
      <c r="N8" s="380"/>
      <c r="O8" s="380"/>
      <c r="P8" s="380"/>
      <c r="Q8" s="380"/>
      <c r="R8" s="380"/>
      <c r="S8" s="380"/>
      <c r="T8" s="380"/>
      <c r="U8" s="380"/>
      <c r="V8" s="380"/>
      <c r="W8" s="380"/>
      <c r="X8" s="380"/>
      <c r="Y8" s="380"/>
    </row>
    <row r="9" spans="1:25" ht="15" customHeight="1" x14ac:dyDescent="0.25">
      <c r="A9" s="380"/>
      <c r="B9" s="380"/>
      <c r="C9" s="380"/>
      <c r="D9" s="380"/>
      <c r="E9" s="380"/>
      <c r="F9" s="380"/>
      <c r="G9" s="380"/>
      <c r="H9" s="380"/>
      <c r="I9" s="380"/>
      <c r="J9" s="380"/>
      <c r="K9" s="380"/>
      <c r="L9" s="380"/>
      <c r="M9" s="380"/>
      <c r="N9" s="380"/>
      <c r="O9" s="380"/>
      <c r="P9" s="380"/>
      <c r="Q9" s="380"/>
      <c r="R9" s="380"/>
      <c r="S9" s="380"/>
      <c r="T9" s="380"/>
      <c r="U9" s="380"/>
      <c r="V9" s="380"/>
      <c r="W9" s="380"/>
      <c r="X9" s="380"/>
      <c r="Y9" s="380"/>
    </row>
    <row r="10" spans="1:25" ht="15" customHeight="1" x14ac:dyDescent="0.25">
      <c r="A10" s="380"/>
      <c r="B10" s="380"/>
      <c r="C10" s="380"/>
      <c r="D10" s="380"/>
      <c r="E10" s="380"/>
      <c r="F10" s="380"/>
      <c r="G10" s="380"/>
      <c r="H10" s="380"/>
      <c r="I10" s="380"/>
      <c r="J10" s="380"/>
      <c r="K10" s="380"/>
      <c r="L10" s="380"/>
      <c r="M10" s="380"/>
      <c r="N10" s="380"/>
      <c r="O10" s="380"/>
      <c r="P10" s="380"/>
      <c r="Q10" s="380"/>
      <c r="R10" s="380"/>
      <c r="S10" s="380"/>
      <c r="T10" s="380"/>
      <c r="U10" s="380"/>
      <c r="V10" s="380"/>
      <c r="W10" s="380"/>
      <c r="X10" s="380"/>
      <c r="Y10" s="380"/>
    </row>
    <row r="11" spans="1:25" ht="15" customHeight="1" x14ac:dyDescent="0.25">
      <c r="A11" s="380"/>
      <c r="B11" s="380"/>
      <c r="C11" s="380"/>
      <c r="D11" s="380"/>
      <c r="E11" s="380"/>
      <c r="F11" s="380"/>
      <c r="G11" s="380"/>
      <c r="H11" s="380"/>
      <c r="I11" s="380"/>
      <c r="J11" s="380"/>
      <c r="K11" s="380"/>
      <c r="L11" s="380"/>
      <c r="M11" s="380"/>
      <c r="N11" s="380"/>
      <c r="O11" s="380"/>
      <c r="P11" s="380"/>
      <c r="Q11" s="380"/>
      <c r="R11" s="380"/>
      <c r="S11" s="380"/>
      <c r="T11" s="380"/>
      <c r="U11" s="380"/>
      <c r="V11" s="380"/>
      <c r="W11" s="380"/>
      <c r="X11" s="380"/>
      <c r="Y11" s="380"/>
    </row>
    <row r="12" spans="1:25" ht="15" customHeight="1" x14ac:dyDescent="0.25">
      <c r="A12" s="380"/>
      <c r="B12" s="380"/>
      <c r="C12" s="380"/>
      <c r="D12" s="380"/>
      <c r="E12" s="380"/>
      <c r="F12" s="380"/>
      <c r="G12" s="380"/>
      <c r="H12" s="380"/>
      <c r="I12" s="380"/>
      <c r="J12" s="380"/>
      <c r="K12" s="380"/>
      <c r="L12" s="380"/>
      <c r="M12" s="380"/>
      <c r="N12" s="380"/>
      <c r="O12" s="380"/>
      <c r="P12" s="380"/>
      <c r="Q12" s="380"/>
      <c r="R12" s="380"/>
      <c r="S12" s="380"/>
      <c r="T12" s="380"/>
      <c r="U12" s="380"/>
      <c r="V12" s="380"/>
      <c r="W12" s="380"/>
      <c r="X12" s="380"/>
      <c r="Y12" s="380"/>
    </row>
    <row r="13" spans="1:25" ht="15" customHeight="1" x14ac:dyDescent="0.25">
      <c r="A13" s="380"/>
      <c r="B13" s="380"/>
      <c r="C13" s="380"/>
      <c r="D13" s="380"/>
      <c r="E13" s="380"/>
      <c r="F13" s="380"/>
      <c r="G13" s="380"/>
      <c r="H13" s="380"/>
      <c r="I13" s="380"/>
      <c r="J13" s="380"/>
      <c r="K13" s="380"/>
      <c r="L13" s="380"/>
      <c r="M13" s="380"/>
      <c r="N13" s="380"/>
      <c r="O13" s="380"/>
      <c r="P13" s="380"/>
      <c r="Q13" s="380"/>
      <c r="R13" s="380"/>
      <c r="S13" s="380"/>
      <c r="T13" s="380"/>
      <c r="U13" s="380"/>
      <c r="V13" s="380"/>
      <c r="W13" s="380"/>
      <c r="X13" s="380"/>
      <c r="Y13" s="380"/>
    </row>
    <row r="14" spans="1:25" ht="15" customHeight="1" x14ac:dyDescent="0.25">
      <c r="A14" s="380"/>
      <c r="B14" s="380"/>
      <c r="C14" s="380"/>
      <c r="D14" s="380"/>
      <c r="E14" s="380"/>
      <c r="F14" s="380"/>
      <c r="G14" s="380"/>
      <c r="H14" s="380"/>
      <c r="I14" s="380"/>
      <c r="J14" s="380"/>
      <c r="K14" s="380"/>
      <c r="L14" s="380"/>
      <c r="M14" s="380"/>
      <c r="N14" s="380"/>
      <c r="O14" s="380"/>
      <c r="P14" s="380"/>
      <c r="Q14" s="380"/>
      <c r="R14" s="380"/>
      <c r="S14" s="380"/>
      <c r="T14" s="380"/>
      <c r="U14" s="380"/>
      <c r="V14" s="380"/>
      <c r="W14" s="380"/>
      <c r="X14" s="380"/>
      <c r="Y14" s="380"/>
    </row>
    <row r="15" spans="1:25" ht="15" customHeight="1" x14ac:dyDescent="0.25">
      <c r="A15" s="380"/>
      <c r="B15" s="380"/>
      <c r="C15" s="380"/>
      <c r="D15" s="380"/>
      <c r="E15" s="380"/>
      <c r="F15" s="380"/>
      <c r="G15" s="380"/>
      <c r="H15" s="380"/>
      <c r="I15" s="380"/>
      <c r="J15" s="380"/>
      <c r="K15" s="380"/>
      <c r="L15" s="380"/>
      <c r="M15" s="380"/>
      <c r="N15" s="380"/>
      <c r="O15" s="380"/>
      <c r="P15" s="380"/>
      <c r="Q15" s="380"/>
      <c r="R15" s="380"/>
      <c r="S15" s="380"/>
      <c r="T15" s="380"/>
      <c r="U15" s="380"/>
      <c r="V15" s="380"/>
      <c r="W15" s="380"/>
      <c r="X15" s="380"/>
      <c r="Y15" s="380"/>
    </row>
    <row r="16" spans="1:25" ht="15" customHeight="1" x14ac:dyDescent="0.25">
      <c r="A16" s="380"/>
      <c r="B16" s="380"/>
      <c r="C16" s="380"/>
      <c r="D16" s="380"/>
      <c r="E16" s="380"/>
      <c r="F16" s="380"/>
      <c r="G16" s="380"/>
      <c r="H16" s="380"/>
      <c r="I16" s="380"/>
      <c r="J16" s="380"/>
      <c r="K16" s="380"/>
      <c r="L16" s="380"/>
      <c r="M16" s="380"/>
      <c r="N16" s="380"/>
      <c r="O16" s="380"/>
      <c r="P16" s="380"/>
      <c r="Q16" s="380"/>
      <c r="R16" s="380"/>
      <c r="S16" s="380"/>
      <c r="T16" s="380"/>
      <c r="U16" s="380"/>
      <c r="V16" s="380"/>
      <c r="W16" s="380"/>
      <c r="X16" s="380"/>
      <c r="Y16" s="380"/>
    </row>
    <row r="17" spans="1:25" ht="15" customHeight="1" x14ac:dyDescent="0.25">
      <c r="A17" s="380"/>
      <c r="B17" s="380"/>
      <c r="C17" s="380"/>
      <c r="D17" s="380"/>
      <c r="E17" s="380"/>
      <c r="F17" s="380"/>
      <c r="G17" s="380"/>
      <c r="H17" s="380"/>
      <c r="I17" s="380"/>
      <c r="J17" s="380"/>
      <c r="K17" s="380"/>
      <c r="L17" s="380"/>
      <c r="M17" s="380"/>
      <c r="N17" s="380"/>
      <c r="O17" s="380"/>
      <c r="P17" s="380"/>
      <c r="Q17" s="380"/>
      <c r="R17" s="380"/>
      <c r="S17" s="380"/>
      <c r="T17" s="380"/>
      <c r="U17" s="380"/>
      <c r="V17" s="380"/>
      <c r="W17" s="380"/>
      <c r="X17" s="380"/>
      <c r="Y17" s="380"/>
    </row>
    <row r="18" spans="1:25" ht="15" customHeight="1" x14ac:dyDescent="0.25">
      <c r="A18" s="380"/>
      <c r="B18" s="380"/>
      <c r="C18" s="380"/>
      <c r="D18" s="380"/>
      <c r="E18" s="380"/>
      <c r="F18" s="380"/>
      <c r="G18" s="380"/>
      <c r="H18" s="380"/>
      <c r="I18" s="380"/>
      <c r="J18" s="380"/>
      <c r="K18" s="380"/>
      <c r="L18" s="380"/>
      <c r="M18" s="380"/>
      <c r="N18" s="380"/>
      <c r="O18" s="380"/>
      <c r="P18" s="380"/>
      <c r="Q18" s="380"/>
      <c r="R18" s="380"/>
      <c r="S18" s="380"/>
      <c r="T18" s="380"/>
      <c r="U18" s="380"/>
      <c r="V18" s="380"/>
      <c r="W18" s="380"/>
      <c r="X18" s="380"/>
      <c r="Y18" s="380"/>
    </row>
    <row r="19" spans="1:25" ht="15" customHeight="1" x14ac:dyDescent="0.25">
      <c r="A19" s="380"/>
      <c r="B19" s="380"/>
      <c r="C19" s="380"/>
      <c r="D19" s="380"/>
      <c r="E19" s="380"/>
      <c r="F19" s="380"/>
      <c r="G19" s="380"/>
      <c r="H19" s="380"/>
      <c r="I19" s="380"/>
      <c r="J19" s="380"/>
      <c r="K19" s="380"/>
      <c r="L19" s="380"/>
      <c r="M19" s="380"/>
      <c r="N19" s="380"/>
      <c r="O19" s="380"/>
      <c r="P19" s="380"/>
      <c r="Q19" s="380"/>
      <c r="R19" s="380"/>
      <c r="S19" s="380"/>
      <c r="T19" s="380"/>
      <c r="U19" s="380"/>
      <c r="V19" s="380"/>
      <c r="W19" s="380"/>
      <c r="X19" s="380"/>
      <c r="Y19" s="380"/>
    </row>
    <row r="20" spans="1:25" ht="15" customHeight="1" x14ac:dyDescent="0.25">
      <c r="A20" s="380"/>
      <c r="B20" s="380"/>
      <c r="C20" s="380"/>
      <c r="D20" s="380"/>
      <c r="E20" s="380"/>
      <c r="F20" s="380"/>
      <c r="G20" s="380"/>
      <c r="H20" s="380"/>
      <c r="I20" s="380"/>
      <c r="J20" s="380"/>
      <c r="K20" s="380"/>
      <c r="L20" s="380"/>
      <c r="M20" s="380"/>
      <c r="N20" s="380"/>
      <c r="O20" s="380"/>
      <c r="P20" s="380"/>
      <c r="Q20" s="380"/>
      <c r="R20" s="380"/>
      <c r="S20" s="380"/>
      <c r="T20" s="380"/>
      <c r="U20" s="380"/>
      <c r="V20" s="380"/>
      <c r="W20" s="380"/>
      <c r="X20" s="380"/>
      <c r="Y20" s="380"/>
    </row>
    <row r="21" spans="1:25" ht="15" customHeight="1" x14ac:dyDescent="0.25">
      <c r="A21" s="380"/>
      <c r="B21" s="380"/>
      <c r="C21" s="380"/>
      <c r="D21" s="380"/>
      <c r="E21" s="380"/>
      <c r="F21" s="380"/>
      <c r="G21" s="380"/>
      <c r="H21" s="380"/>
      <c r="I21" s="380"/>
      <c r="J21" s="380"/>
      <c r="K21" s="380"/>
      <c r="L21" s="380"/>
      <c r="M21" s="380"/>
      <c r="N21" s="380"/>
      <c r="O21" s="380"/>
      <c r="P21" s="380"/>
      <c r="Q21" s="380"/>
      <c r="R21" s="380"/>
      <c r="S21" s="380"/>
      <c r="T21" s="380"/>
      <c r="U21" s="380"/>
      <c r="V21" s="380"/>
      <c r="W21" s="380"/>
      <c r="X21" s="380"/>
      <c r="Y21" s="380"/>
    </row>
    <row r="22" spans="1:25" ht="15" customHeight="1" x14ac:dyDescent="0.25">
      <c r="A22" s="380"/>
      <c r="B22" s="380"/>
      <c r="C22" s="380"/>
      <c r="D22" s="380"/>
      <c r="E22" s="380"/>
      <c r="F22" s="380"/>
      <c r="G22" s="380"/>
      <c r="H22" s="380"/>
      <c r="I22" s="380"/>
      <c r="J22" s="380"/>
      <c r="K22" s="380"/>
      <c r="L22" s="380"/>
      <c r="M22" s="380"/>
      <c r="N22" s="380"/>
      <c r="O22" s="380"/>
      <c r="P22" s="380"/>
      <c r="Q22" s="380"/>
      <c r="R22" s="380"/>
      <c r="S22" s="380"/>
      <c r="T22" s="380"/>
      <c r="U22" s="380"/>
      <c r="V22" s="380"/>
      <c r="W22" s="380"/>
      <c r="X22" s="380"/>
      <c r="Y22" s="380"/>
    </row>
    <row r="23" spans="1:25" ht="15" customHeight="1" x14ac:dyDescent="0.25">
      <c r="A23" s="380"/>
      <c r="B23" s="380"/>
      <c r="C23" s="380"/>
      <c r="D23" s="380"/>
      <c r="E23" s="380"/>
      <c r="F23" s="380"/>
      <c r="G23" s="380"/>
      <c r="H23" s="380"/>
      <c r="I23" s="380"/>
      <c r="J23" s="380"/>
      <c r="K23" s="380"/>
      <c r="L23" s="380"/>
      <c r="M23" s="380"/>
      <c r="N23" s="380"/>
      <c r="O23" s="380"/>
      <c r="P23" s="380"/>
      <c r="Q23" s="380"/>
      <c r="R23" s="380"/>
      <c r="S23" s="380"/>
      <c r="T23" s="380"/>
      <c r="U23" s="380"/>
      <c r="V23" s="380"/>
      <c r="W23" s="380"/>
      <c r="X23" s="380"/>
      <c r="Y23" s="380"/>
    </row>
    <row r="24" spans="1:25" ht="15" customHeight="1" x14ac:dyDescent="0.25">
      <c r="A24" s="380"/>
      <c r="B24" s="380"/>
      <c r="C24" s="380"/>
      <c r="D24" s="380"/>
      <c r="E24" s="380"/>
      <c r="F24" s="380"/>
      <c r="G24" s="380"/>
      <c r="H24" s="380"/>
      <c r="I24" s="380"/>
      <c r="J24" s="380"/>
      <c r="K24" s="380"/>
      <c r="L24" s="380"/>
      <c r="M24" s="380"/>
      <c r="N24" s="380"/>
      <c r="O24" s="380"/>
      <c r="P24" s="380"/>
      <c r="Q24" s="380"/>
      <c r="R24" s="380"/>
      <c r="S24" s="380"/>
      <c r="T24" s="380"/>
      <c r="U24" s="380"/>
      <c r="V24" s="380"/>
      <c r="W24" s="380"/>
      <c r="X24" s="380"/>
      <c r="Y24" s="380"/>
    </row>
    <row r="25" spans="1:25" ht="15" customHeight="1" x14ac:dyDescent="0.25">
      <c r="A25" s="380"/>
      <c r="B25" s="380"/>
      <c r="C25" s="380"/>
      <c r="D25" s="380"/>
      <c r="E25" s="380"/>
      <c r="F25" s="380"/>
      <c r="G25" s="380"/>
      <c r="H25" s="380"/>
      <c r="I25" s="380"/>
      <c r="J25" s="380"/>
      <c r="K25" s="380"/>
      <c r="L25" s="380"/>
      <c r="M25" s="380"/>
      <c r="N25" s="380"/>
      <c r="O25" s="380"/>
      <c r="P25" s="380"/>
      <c r="Q25" s="380"/>
      <c r="R25" s="380"/>
      <c r="S25" s="380"/>
      <c r="T25" s="380"/>
      <c r="U25" s="380"/>
      <c r="V25" s="380"/>
      <c r="W25" s="380"/>
      <c r="X25" s="380"/>
      <c r="Y25" s="380"/>
    </row>
    <row r="26" spans="1:25" ht="15" customHeight="1" x14ac:dyDescent="0.25">
      <c r="A26" s="380"/>
      <c r="B26" s="380"/>
      <c r="C26" s="380"/>
      <c r="D26" s="380"/>
      <c r="E26" s="380"/>
      <c r="F26" s="380"/>
      <c r="G26" s="380"/>
      <c r="H26" s="380"/>
      <c r="I26" s="380"/>
      <c r="J26" s="380"/>
      <c r="K26" s="380"/>
      <c r="L26" s="380"/>
      <c r="M26" s="380"/>
      <c r="N26" s="380"/>
      <c r="O26" s="380"/>
      <c r="P26" s="380"/>
      <c r="Q26" s="380"/>
      <c r="R26" s="380"/>
      <c r="S26" s="380"/>
      <c r="T26" s="380"/>
      <c r="U26" s="380"/>
      <c r="V26" s="380"/>
      <c r="W26" s="380"/>
      <c r="X26" s="380"/>
      <c r="Y26" s="380"/>
    </row>
  </sheetData>
  <sheetProtection algorithmName="SHA-512" hashValue="V/OXfjVsvlZw38GhmbLo0EvbXV3OO96gwEjmUWoSedEK77ThxBaxPi52v6L5rmP51PV8ZfVlZXlWmz3Uo/i2Gg==" saltValue="Kud7ejam9uLMmgBap6xYNw==" spinCount="100000" sheet="1" objects="1" scenarios="1"/>
  <customSheetViews>
    <customSheetView guid="{350610BE-E33E-45EF-97EC-9E2830199A90}">
      <selection activeCell="A2" sqref="A2:Y26"/>
      <pageMargins left="0.7" right="0.7" top="0.75" bottom="0.75" header="0.3" footer="0.3"/>
      <pageSetup orientation="portrait" r:id="rId1"/>
    </customSheetView>
  </customSheetViews>
  <mergeCells count="1">
    <mergeCell ref="A2:Y26"/>
  </mergeCells>
  <pageMargins left="0.7" right="0.7" top="0.75" bottom="0.75" header="0.3" footer="0.3"/>
  <pageSetup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7D32F-682D-440E-A5D6-FD355FD42ECD}">
  <sheetPr>
    <pageSetUpPr fitToPage="1"/>
  </sheetPr>
  <dimension ref="A1:AN77"/>
  <sheetViews>
    <sheetView showGridLines="0" zoomScaleNormal="100" workbookViewId="0">
      <selection activeCell="Z34" sqref="Z34"/>
    </sheetView>
  </sheetViews>
  <sheetFormatPr defaultColWidth="9.140625" defaultRowHeight="12.75" x14ac:dyDescent="0.2"/>
  <cols>
    <col min="1" max="1" width="3.140625" style="35" customWidth="1"/>
    <col min="2" max="8" width="3.85546875" style="35" customWidth="1"/>
    <col min="9" max="9" width="1.85546875" style="35" customWidth="1"/>
    <col min="10" max="10" width="8.42578125" style="36" bestFit="1" customWidth="1"/>
    <col min="11" max="11" width="32" style="35" bestFit="1" customWidth="1"/>
    <col min="12" max="12" width="4.85546875" style="35" customWidth="1"/>
    <col min="13" max="19" width="3.85546875" style="35" customWidth="1"/>
    <col min="20" max="20" width="1.85546875" style="35" customWidth="1"/>
    <col min="21" max="21" width="4.42578125" style="35" customWidth="1"/>
    <col min="22" max="22" width="30.5703125" style="35" bestFit="1" customWidth="1"/>
    <col min="23" max="23" width="2.85546875" style="35" customWidth="1"/>
    <col min="24" max="24" width="3.140625" style="35" customWidth="1"/>
    <col min="25" max="25" width="7.85546875" style="35" customWidth="1"/>
    <col min="26" max="16384" width="9.140625" style="35"/>
  </cols>
  <sheetData>
    <row r="1" spans="1:28" ht="18" x14ac:dyDescent="0.25">
      <c r="A1" s="381" t="s">
        <v>196</v>
      </c>
      <c r="B1" s="381"/>
      <c r="C1" s="381"/>
      <c r="D1" s="381"/>
      <c r="E1" s="381"/>
      <c r="F1" s="381"/>
      <c r="G1" s="381"/>
      <c r="H1" s="381"/>
      <c r="I1" s="381"/>
      <c r="J1" s="381"/>
      <c r="K1" s="381"/>
      <c r="L1" s="84"/>
      <c r="M1" s="84"/>
      <c r="N1" s="84"/>
      <c r="O1" s="84"/>
      <c r="P1" s="84"/>
      <c r="Q1" s="84"/>
      <c r="R1" s="84"/>
      <c r="S1" s="84"/>
      <c r="T1" s="84"/>
      <c r="U1" s="84"/>
      <c r="V1" s="84"/>
      <c r="W1" s="85"/>
      <c r="X1" s="86"/>
      <c r="Y1" s="87"/>
      <c r="Z1" s="86"/>
      <c r="AA1" s="86"/>
    </row>
    <row r="2" spans="1:28" x14ac:dyDescent="0.2">
      <c r="A2" s="382" t="s">
        <v>87</v>
      </c>
      <c r="B2" s="382"/>
      <c r="C2" s="382"/>
      <c r="D2" s="382"/>
      <c r="E2" s="382"/>
      <c r="F2" s="382"/>
      <c r="G2" s="382"/>
      <c r="H2" s="382"/>
      <c r="I2" s="382"/>
      <c r="J2" s="382"/>
      <c r="K2" s="382"/>
      <c r="L2" s="88"/>
      <c r="M2" s="37"/>
      <c r="N2" s="37"/>
      <c r="O2" s="37"/>
      <c r="P2" s="37"/>
      <c r="Q2" s="37"/>
      <c r="R2" s="37"/>
      <c r="S2" s="37"/>
      <c r="T2" s="37"/>
      <c r="U2" s="88"/>
      <c r="V2" s="89" t="s">
        <v>88</v>
      </c>
      <c r="W2" s="85"/>
      <c r="X2" s="86"/>
      <c r="Y2" s="90"/>
      <c r="Z2" s="86"/>
      <c r="AA2" s="86"/>
    </row>
    <row r="3" spans="1:28" x14ac:dyDescent="0.2">
      <c r="A3" s="88"/>
      <c r="B3" s="88"/>
      <c r="C3" s="88"/>
      <c r="D3" s="91"/>
      <c r="E3" s="91"/>
      <c r="F3" s="88"/>
      <c r="G3" s="88"/>
      <c r="H3" s="88"/>
      <c r="I3" s="92"/>
      <c r="J3" s="93"/>
      <c r="K3" s="88"/>
      <c r="L3" s="88"/>
      <c r="M3" s="88"/>
      <c r="N3" s="88"/>
      <c r="O3" s="91"/>
      <c r="P3" s="91"/>
      <c r="Q3" s="88"/>
      <c r="R3" s="88"/>
      <c r="S3" s="88"/>
      <c r="T3" s="92"/>
      <c r="U3" s="38"/>
      <c r="V3" s="88"/>
      <c r="W3" s="85"/>
      <c r="X3" s="86"/>
      <c r="Y3" s="87"/>
      <c r="Z3" s="86"/>
      <c r="AA3" s="86"/>
    </row>
    <row r="4" spans="1:28" x14ac:dyDescent="0.2">
      <c r="A4" s="88"/>
      <c r="B4" s="88"/>
      <c r="C4" s="88"/>
      <c r="D4" s="383" t="s">
        <v>89</v>
      </c>
      <c r="E4" s="384"/>
      <c r="F4" s="385">
        <v>2020</v>
      </c>
      <c r="G4" s="386"/>
      <c r="H4" s="387"/>
      <c r="I4" s="88"/>
      <c r="J4" s="93"/>
      <c r="K4" s="383" t="s">
        <v>90</v>
      </c>
      <c r="L4" s="384"/>
      <c r="M4" s="385">
        <v>1</v>
      </c>
      <c r="N4" s="387"/>
      <c r="O4" s="394"/>
      <c r="P4" s="395"/>
      <c r="Q4" s="395"/>
      <c r="R4" s="395"/>
      <c r="S4" s="395"/>
      <c r="T4" s="88"/>
      <c r="U4" s="88"/>
      <c r="V4" s="88"/>
      <c r="W4" s="85"/>
      <c r="X4" s="86"/>
      <c r="Y4" s="90"/>
      <c r="Z4" s="86"/>
      <c r="AA4" s="86"/>
    </row>
    <row r="5" spans="1:28" x14ac:dyDescent="0.2">
      <c r="A5" s="88"/>
      <c r="B5" s="88"/>
      <c r="C5" s="88"/>
      <c r="D5" s="88"/>
      <c r="E5" s="88"/>
      <c r="F5" s="88"/>
      <c r="G5" s="88"/>
      <c r="H5" s="88"/>
      <c r="I5" s="88"/>
      <c r="J5" s="93"/>
      <c r="K5" s="88"/>
      <c r="L5" s="88"/>
      <c r="M5" s="88"/>
      <c r="N5" s="88"/>
      <c r="O5" s="88"/>
      <c r="P5" s="88"/>
      <c r="Q5" s="88"/>
      <c r="R5" s="88"/>
      <c r="S5" s="88"/>
      <c r="T5" s="88"/>
      <c r="U5" s="88"/>
      <c r="V5" s="88"/>
      <c r="W5" s="85"/>
      <c r="X5" s="86"/>
      <c r="Y5" s="94"/>
      <c r="Z5" s="86"/>
      <c r="AA5" s="86"/>
    </row>
    <row r="6" spans="1:28" x14ac:dyDescent="0.2">
      <c r="A6" s="86"/>
      <c r="B6" s="86"/>
      <c r="C6" s="86"/>
      <c r="D6" s="86"/>
      <c r="E6" s="86"/>
      <c r="F6" s="86"/>
      <c r="G6" s="86"/>
      <c r="H6" s="86"/>
      <c r="I6" s="86"/>
      <c r="J6" s="87"/>
      <c r="K6" s="86"/>
      <c r="L6" s="86"/>
      <c r="M6" s="86"/>
      <c r="N6" s="86"/>
      <c r="O6" s="86"/>
      <c r="P6" s="86"/>
      <c r="Q6" s="86"/>
      <c r="R6" s="86"/>
      <c r="S6" s="86"/>
      <c r="T6" s="86"/>
      <c r="U6" s="86"/>
      <c r="V6" s="86"/>
      <c r="W6" s="86"/>
      <c r="X6" s="86"/>
      <c r="Y6" s="95"/>
      <c r="Z6" s="86"/>
      <c r="AA6" s="86"/>
    </row>
    <row r="7" spans="1:28" s="39" customFormat="1" ht="18" customHeight="1" x14ac:dyDescent="0.2">
      <c r="A7" s="96"/>
      <c r="B7" s="396" t="s">
        <v>91</v>
      </c>
      <c r="C7" s="396"/>
      <c r="D7" s="396"/>
      <c r="E7" s="396"/>
      <c r="F7" s="396"/>
      <c r="G7" s="396"/>
      <c r="H7" s="396"/>
      <c r="I7" s="396"/>
      <c r="J7" s="396"/>
      <c r="K7" s="396"/>
      <c r="L7" s="396"/>
      <c r="M7" s="396"/>
      <c r="N7" s="396"/>
      <c r="O7" s="396"/>
      <c r="P7" s="396"/>
      <c r="Q7" s="396"/>
      <c r="R7" s="396"/>
      <c r="S7" s="396"/>
      <c r="T7" s="396"/>
      <c r="U7" s="396"/>
      <c r="V7" s="396"/>
      <c r="W7" s="96"/>
      <c r="X7" s="96"/>
      <c r="Y7" s="388"/>
      <c r="Z7" s="96"/>
      <c r="AA7" s="96"/>
    </row>
    <row r="8" spans="1:28" s="40" customFormat="1" ht="6" customHeight="1" x14ac:dyDescent="0.2">
      <c r="A8" s="97"/>
      <c r="B8" s="98"/>
      <c r="C8" s="98"/>
      <c r="D8" s="98"/>
      <c r="E8" s="98"/>
      <c r="F8" s="98"/>
      <c r="G8" s="98"/>
      <c r="H8" s="98"/>
      <c r="I8" s="98"/>
      <c r="J8" s="99"/>
      <c r="K8" s="98"/>
      <c r="L8" s="100"/>
      <c r="M8" s="98"/>
      <c r="N8" s="98"/>
      <c r="O8" s="98"/>
      <c r="P8" s="98"/>
      <c r="Q8" s="98"/>
      <c r="R8" s="98"/>
      <c r="S8" s="98"/>
      <c r="T8" s="98"/>
      <c r="U8" s="98"/>
      <c r="V8" s="98"/>
      <c r="W8" s="97"/>
      <c r="X8" s="97"/>
      <c r="Y8" s="388"/>
      <c r="Z8" s="97"/>
      <c r="AA8" s="97"/>
    </row>
    <row r="9" spans="1:28" s="42" customFormat="1" ht="13.5" x14ac:dyDescent="0.3">
      <c r="A9" s="101"/>
      <c r="B9" s="389">
        <f>DATE(year,7,1)</f>
        <v>44013</v>
      </c>
      <c r="C9" s="390"/>
      <c r="D9" s="390"/>
      <c r="E9" s="390"/>
      <c r="F9" s="390"/>
      <c r="G9" s="390"/>
      <c r="H9" s="390"/>
      <c r="I9" s="102"/>
      <c r="J9" s="391" t="s">
        <v>92</v>
      </c>
      <c r="K9" s="391"/>
      <c r="L9" s="103"/>
      <c r="M9" s="389">
        <f>DATE(year+1,1,1)</f>
        <v>44197</v>
      </c>
      <c r="N9" s="390"/>
      <c r="O9" s="390"/>
      <c r="P9" s="390"/>
      <c r="Q9" s="390"/>
      <c r="R9" s="390"/>
      <c r="S9" s="390"/>
      <c r="T9" s="103"/>
      <c r="U9" s="391" t="s">
        <v>93</v>
      </c>
      <c r="V9" s="391"/>
      <c r="W9" s="101"/>
      <c r="X9" s="101"/>
      <c r="Y9" s="388"/>
      <c r="Z9" s="104"/>
      <c r="AA9" s="104"/>
      <c r="AB9" s="44"/>
    </row>
    <row r="10" spans="1:28" s="41" customFormat="1" ht="12.95" customHeight="1" x14ac:dyDescent="0.2">
      <c r="A10" s="100"/>
      <c r="B10" s="105" t="str">
        <f>IF(startday=1,INDEX(weekDayNames,1),INDEX(weekDayNames,2))</f>
        <v>Su</v>
      </c>
      <c r="C10" s="106" t="str">
        <f>IF(startday=1,INDEX(weekDayNames,2),INDEX(weekDayNames,3))</f>
        <v>M</v>
      </c>
      <c r="D10" s="106" t="str">
        <f>IF(startday=1,INDEX(weekDayNames,3),INDEX(weekDayNames,4))</f>
        <v>Tu</v>
      </c>
      <c r="E10" s="106" t="str">
        <f>IF(startday=1,INDEX(weekDayNames,4),INDEX(weekDayNames,5))</f>
        <v>W</v>
      </c>
      <c r="F10" s="106" t="str">
        <f>IF(startday=1,INDEX(weekDayNames,5),INDEX(weekDayNames,6))</f>
        <v>Th</v>
      </c>
      <c r="G10" s="106" t="str">
        <f>IF(startday=1,INDEX(weekDayNames,6),INDEX(weekDayNames,7))</f>
        <v>F</v>
      </c>
      <c r="H10" s="105" t="str">
        <f>IF(startday=1,INDEX(weekDayNames,7),INDEX(weekDayNames,1))</f>
        <v>Sa</v>
      </c>
      <c r="I10" s="103"/>
      <c r="J10" s="392" t="s">
        <v>94</v>
      </c>
      <c r="K10" s="392"/>
      <c r="L10" s="103"/>
      <c r="M10" s="105" t="str">
        <f>IF(startday=1,INDEX(weekDayNames,1),INDEX(weekDayNames,2))</f>
        <v>Su</v>
      </c>
      <c r="N10" s="106" t="str">
        <f>IF(startday=1,INDEX(weekDayNames,2),INDEX(weekDayNames,3))</f>
        <v>M</v>
      </c>
      <c r="O10" s="106" t="str">
        <f>IF(startday=1,INDEX(weekDayNames,3),INDEX(weekDayNames,4))</f>
        <v>Tu</v>
      </c>
      <c r="P10" s="106" t="str">
        <f>IF(startday=1,INDEX(weekDayNames,4),INDEX(weekDayNames,5))</f>
        <v>W</v>
      </c>
      <c r="Q10" s="106" t="str">
        <f>IF(startday=1,INDEX(weekDayNames,5),INDEX(weekDayNames,6))</f>
        <v>Th</v>
      </c>
      <c r="R10" s="106" t="str">
        <f>IF(startday=1,INDEX(weekDayNames,6),INDEX(weekDayNames,7))</f>
        <v>F</v>
      </c>
      <c r="S10" s="105" t="str">
        <f>IF(startday=1,INDEX(weekDayNames,7),INDEX(weekDayNames,1))</f>
        <v>Sa</v>
      </c>
      <c r="T10" s="103"/>
      <c r="U10" s="107">
        <v>8</v>
      </c>
      <c r="V10" s="108" t="s">
        <v>143</v>
      </c>
      <c r="W10" s="100"/>
      <c r="X10" s="100"/>
      <c r="Y10" s="388"/>
      <c r="Z10" s="100"/>
      <c r="AA10" s="100"/>
    </row>
    <row r="11" spans="1:28" s="41" customFormat="1" ht="12.95" customHeight="1" x14ac:dyDescent="0.2">
      <c r="A11" s="100"/>
      <c r="B11" s="109" t="str">
        <f t="array" ref="B11:H16">IF(MONTH(B9)&lt;&gt;MONTH(DATE(YEAR(B9),MONTH(B9),1)-WEEKDAY(DATE(YEAR(B9),MONTH(B9),1),startday)+(WeekNo-1)*7+WeekDay),"",DATE(YEAR(B9),MONTH(B9),1)-WEEKDAY(DATE(YEAR(B9),MONTH(B9),1),startday)+(WeekNo-1)*7+WeekDay)</f>
        <v/>
      </c>
      <c r="C11" s="110" t="str">
        <v/>
      </c>
      <c r="D11" s="111" t="str">
        <v/>
      </c>
      <c r="E11" s="112">
        <v>44013</v>
      </c>
      <c r="F11" s="112">
        <v>44014</v>
      </c>
      <c r="G11" s="112">
        <v>44015</v>
      </c>
      <c r="H11" s="109">
        <v>44016</v>
      </c>
      <c r="I11" s="103"/>
      <c r="J11" s="393" t="s">
        <v>144</v>
      </c>
      <c r="K11" s="393"/>
      <c r="L11" s="103"/>
      <c r="M11" s="109" t="str">
        <f t="array" ref="M11:S16">IF(MONTH(M9)&lt;&gt;MONTH(DATE(YEAR(M9),MONTH(M9),1)-WEEKDAY(DATE(YEAR(M9),MONTH(M9),1),startday)+(WeekNo-1)*7+WeekDay),"",DATE(YEAR(M9),MONTH(M9),1)-WEEKDAY(DATE(YEAR(M9),MONTH(M9),1),startday)+(WeekNo-1)*7+WeekDay)</f>
        <v/>
      </c>
      <c r="N11" s="112" t="str">
        <v/>
      </c>
      <c r="O11" s="112" t="str">
        <v/>
      </c>
      <c r="P11" s="112" t="str">
        <v/>
      </c>
      <c r="Q11" s="112" t="str">
        <v/>
      </c>
      <c r="R11" s="112">
        <v>44197</v>
      </c>
      <c r="S11" s="109">
        <v>44198</v>
      </c>
      <c r="T11" s="103"/>
      <c r="U11" s="113">
        <v>14</v>
      </c>
      <c r="V11" s="114" t="s">
        <v>95</v>
      </c>
      <c r="W11" s="100"/>
      <c r="X11" s="100"/>
      <c r="Y11" s="388"/>
      <c r="Z11" s="100"/>
      <c r="AA11" s="100"/>
    </row>
    <row r="12" spans="1:28" s="41" customFormat="1" ht="12.95" customHeight="1" x14ac:dyDescent="0.2">
      <c r="A12" s="100"/>
      <c r="B12" s="109">
        <v>44017</v>
      </c>
      <c r="C12" s="112">
        <v>44018</v>
      </c>
      <c r="D12" s="112">
        <v>44019</v>
      </c>
      <c r="E12" s="115">
        <v>44020</v>
      </c>
      <c r="F12" s="112">
        <v>44021</v>
      </c>
      <c r="G12" s="112">
        <v>44022</v>
      </c>
      <c r="H12" s="109">
        <v>44023</v>
      </c>
      <c r="I12" s="103"/>
      <c r="J12" s="397" t="s">
        <v>145</v>
      </c>
      <c r="K12" s="397"/>
      <c r="L12" s="103"/>
      <c r="M12" s="109">
        <v>44199</v>
      </c>
      <c r="N12" s="112">
        <v>44200</v>
      </c>
      <c r="O12" s="112">
        <v>44201</v>
      </c>
      <c r="P12" s="115">
        <v>44202</v>
      </c>
      <c r="Q12" s="112">
        <v>44203</v>
      </c>
      <c r="R12" s="112">
        <v>44204</v>
      </c>
      <c r="S12" s="109">
        <v>44205</v>
      </c>
      <c r="T12" s="103"/>
      <c r="U12" s="107">
        <v>22</v>
      </c>
      <c r="V12" s="108" t="s">
        <v>143</v>
      </c>
      <c r="W12" s="100"/>
      <c r="X12" s="100"/>
      <c r="Y12" s="116"/>
      <c r="Z12" s="117"/>
      <c r="AA12" s="117"/>
      <c r="AB12" s="45"/>
    </row>
    <row r="13" spans="1:28" s="41" customFormat="1" ht="12.95" customHeight="1" x14ac:dyDescent="0.2">
      <c r="A13" s="100"/>
      <c r="B13" s="109">
        <v>44024</v>
      </c>
      <c r="C13" s="112">
        <v>44025</v>
      </c>
      <c r="D13" s="111">
        <v>44026</v>
      </c>
      <c r="E13" s="112">
        <v>44027</v>
      </c>
      <c r="F13" s="112">
        <v>44028</v>
      </c>
      <c r="G13" s="112">
        <v>44029</v>
      </c>
      <c r="H13" s="109">
        <v>44030</v>
      </c>
      <c r="I13" s="103"/>
      <c r="J13" s="118"/>
      <c r="K13" s="119"/>
      <c r="L13" s="103"/>
      <c r="M13" s="109">
        <v>44206</v>
      </c>
      <c r="N13" s="112">
        <v>44207</v>
      </c>
      <c r="O13" s="111">
        <v>44208</v>
      </c>
      <c r="P13" s="112">
        <v>44209</v>
      </c>
      <c r="Q13" s="112">
        <v>44210</v>
      </c>
      <c r="R13" s="111">
        <v>44211</v>
      </c>
      <c r="S13" s="109">
        <v>44212</v>
      </c>
      <c r="T13" s="103"/>
      <c r="U13" s="113">
        <v>28</v>
      </c>
      <c r="V13" s="114" t="s">
        <v>95</v>
      </c>
      <c r="W13" s="100"/>
      <c r="X13" s="100"/>
      <c r="Y13" s="118"/>
      <c r="Z13" s="119"/>
      <c r="AA13" s="117"/>
      <c r="AB13" s="45"/>
    </row>
    <row r="14" spans="1:28" s="41" customFormat="1" ht="12.95" customHeight="1" x14ac:dyDescent="0.2">
      <c r="A14" s="100"/>
      <c r="B14" s="109">
        <v>44031</v>
      </c>
      <c r="C14" s="112">
        <v>44032</v>
      </c>
      <c r="D14" s="112">
        <v>44033</v>
      </c>
      <c r="E14" s="115">
        <v>44034</v>
      </c>
      <c r="F14" s="112">
        <v>44035</v>
      </c>
      <c r="G14" s="112">
        <v>44036</v>
      </c>
      <c r="H14" s="109">
        <v>44037</v>
      </c>
      <c r="I14" s="103"/>
      <c r="J14" s="120">
        <v>1</v>
      </c>
      <c r="K14" s="119" t="s">
        <v>146</v>
      </c>
      <c r="L14" s="103"/>
      <c r="M14" s="109">
        <v>44213</v>
      </c>
      <c r="N14" s="112">
        <v>44214</v>
      </c>
      <c r="O14" s="112">
        <v>44215</v>
      </c>
      <c r="P14" s="115">
        <v>44216</v>
      </c>
      <c r="Q14" s="112">
        <v>44217</v>
      </c>
      <c r="R14" s="112">
        <v>44218</v>
      </c>
      <c r="S14" s="109">
        <v>44219</v>
      </c>
      <c r="T14" s="103"/>
      <c r="U14" s="121">
        <v>31</v>
      </c>
      <c r="V14" s="122" t="s">
        <v>147</v>
      </c>
      <c r="W14" s="100"/>
      <c r="X14" s="100"/>
      <c r="Y14" s="118"/>
      <c r="Z14" s="119"/>
      <c r="AA14" s="117"/>
      <c r="AB14" s="45"/>
    </row>
    <row r="15" spans="1:28" s="41" customFormat="1" ht="12.95" customHeight="1" x14ac:dyDescent="0.2">
      <c r="A15" s="100"/>
      <c r="B15" s="109">
        <v>44038</v>
      </c>
      <c r="C15" s="112">
        <v>44039</v>
      </c>
      <c r="D15" s="111">
        <v>44040</v>
      </c>
      <c r="E15" s="112">
        <v>44041</v>
      </c>
      <c r="F15" s="123">
        <v>44042</v>
      </c>
      <c r="G15" s="112">
        <v>44043</v>
      </c>
      <c r="H15" s="109" t="str">
        <v/>
      </c>
      <c r="I15" s="103"/>
      <c r="J15" s="124" t="s">
        <v>161</v>
      </c>
      <c r="K15" s="100" t="s">
        <v>148</v>
      </c>
      <c r="L15" s="103"/>
      <c r="M15" s="109">
        <v>44220</v>
      </c>
      <c r="N15" s="112">
        <v>44221</v>
      </c>
      <c r="O15" s="111">
        <v>44222</v>
      </c>
      <c r="P15" s="112">
        <v>44223</v>
      </c>
      <c r="Q15" s="112">
        <v>44224</v>
      </c>
      <c r="R15" s="110">
        <v>44225</v>
      </c>
      <c r="S15" s="109">
        <v>44226</v>
      </c>
      <c r="T15" s="103"/>
      <c r="U15" s="126"/>
      <c r="V15" s="114"/>
      <c r="W15" s="100"/>
      <c r="X15" s="100"/>
      <c r="Y15" s="118"/>
      <c r="Z15" s="119"/>
      <c r="AA15" s="117"/>
      <c r="AB15" s="45"/>
    </row>
    <row r="16" spans="1:28" s="41" customFormat="1" ht="12.95" customHeight="1" x14ac:dyDescent="0.2">
      <c r="A16" s="100"/>
      <c r="B16" s="109" t="str">
        <v/>
      </c>
      <c r="C16" s="111" t="str">
        <v/>
      </c>
      <c r="D16" s="112" t="str">
        <v/>
      </c>
      <c r="E16" s="112" t="str">
        <v/>
      </c>
      <c r="F16" s="112" t="str">
        <v/>
      </c>
      <c r="G16" s="112" t="str">
        <v/>
      </c>
      <c r="H16" s="109" t="str">
        <v/>
      </c>
      <c r="I16" s="103"/>
      <c r="J16" s="113" t="s">
        <v>162</v>
      </c>
      <c r="K16" s="119" t="s">
        <v>149</v>
      </c>
      <c r="L16" s="103"/>
      <c r="M16" s="109">
        <v>44227</v>
      </c>
      <c r="N16" s="112" t="str">
        <v/>
      </c>
      <c r="O16" s="112" t="str">
        <v/>
      </c>
      <c r="P16" s="112" t="str">
        <v/>
      </c>
      <c r="Q16" s="112" t="str">
        <v/>
      </c>
      <c r="R16" s="112" t="str">
        <v/>
      </c>
      <c r="S16" s="109" t="str">
        <v/>
      </c>
      <c r="T16" s="103"/>
      <c r="U16" s="100"/>
      <c r="V16" s="100"/>
      <c r="W16" s="100"/>
      <c r="X16" s="100"/>
      <c r="Y16" s="118"/>
      <c r="Z16" s="119"/>
      <c r="AA16" s="117"/>
      <c r="AB16" s="45"/>
    </row>
    <row r="17" spans="1:40" s="41" customFormat="1" ht="11.25" x14ac:dyDescent="0.2">
      <c r="A17" s="100"/>
      <c r="B17" s="127"/>
      <c r="C17" s="128"/>
      <c r="D17" s="129"/>
      <c r="E17" s="129"/>
      <c r="F17" s="129"/>
      <c r="G17" s="129"/>
      <c r="H17" s="127"/>
      <c r="I17" s="103"/>
      <c r="J17" s="100"/>
      <c r="K17" s="119"/>
      <c r="L17" s="103"/>
      <c r="M17" s="127"/>
      <c r="N17" s="129"/>
      <c r="O17" s="129"/>
      <c r="P17" s="129"/>
      <c r="Q17" s="129"/>
      <c r="R17" s="129"/>
      <c r="S17" s="127"/>
      <c r="T17" s="103"/>
      <c r="U17" s="100"/>
      <c r="V17" s="100"/>
      <c r="W17" s="100"/>
      <c r="X17" s="100"/>
      <c r="Y17" s="118"/>
      <c r="Z17" s="119"/>
      <c r="AA17" s="117"/>
      <c r="AB17" s="45"/>
    </row>
    <row r="18" spans="1:40" s="41" customFormat="1" ht="4.5" customHeight="1" x14ac:dyDescent="0.3">
      <c r="A18" s="100"/>
      <c r="B18" s="103"/>
      <c r="C18" s="103"/>
      <c r="D18" s="103"/>
      <c r="E18" s="103"/>
      <c r="F18" s="103"/>
      <c r="G18" s="103"/>
      <c r="H18" s="103"/>
      <c r="I18" s="103"/>
      <c r="J18" s="130"/>
      <c r="K18" s="103"/>
      <c r="L18" s="103"/>
      <c r="M18" s="103"/>
      <c r="N18" s="103"/>
      <c r="O18" s="103"/>
      <c r="P18" s="103"/>
      <c r="Q18" s="103"/>
      <c r="R18" s="103"/>
      <c r="S18" s="103"/>
      <c r="T18" s="103"/>
      <c r="U18" s="101"/>
      <c r="V18" s="101"/>
      <c r="W18" s="100"/>
      <c r="X18" s="100"/>
      <c r="Y18" s="118"/>
      <c r="Z18" s="119"/>
      <c r="AA18" s="117"/>
      <c r="AB18" s="45"/>
      <c r="AF18" s="47"/>
      <c r="AG18" s="43"/>
      <c r="AM18" s="47"/>
      <c r="AN18" s="43"/>
    </row>
    <row r="19" spans="1:40" s="42" customFormat="1" ht="13.5" x14ac:dyDescent="0.3">
      <c r="A19" s="101"/>
      <c r="B19" s="389">
        <f>DATE(year,8,1)</f>
        <v>44044</v>
      </c>
      <c r="C19" s="390"/>
      <c r="D19" s="390"/>
      <c r="E19" s="390"/>
      <c r="F19" s="390"/>
      <c r="G19" s="390"/>
      <c r="H19" s="390"/>
      <c r="I19" s="102"/>
      <c r="J19" s="391" t="s">
        <v>96</v>
      </c>
      <c r="K19" s="391"/>
      <c r="L19" s="103"/>
      <c r="M19" s="389">
        <f>DATE(year+1,2,1)</f>
        <v>44228</v>
      </c>
      <c r="N19" s="390"/>
      <c r="O19" s="390"/>
      <c r="P19" s="390"/>
      <c r="Q19" s="390"/>
      <c r="R19" s="390"/>
      <c r="S19" s="390"/>
      <c r="T19" s="103"/>
      <c r="U19" s="391" t="s">
        <v>97</v>
      </c>
      <c r="V19" s="391"/>
      <c r="W19" s="101"/>
      <c r="X19" s="101"/>
      <c r="Y19" s="118"/>
      <c r="Z19" s="119"/>
      <c r="AA19" s="117"/>
      <c r="AB19" s="48"/>
      <c r="AC19" s="49"/>
    </row>
    <row r="20" spans="1:40" s="41" customFormat="1" ht="12.95" customHeight="1" x14ac:dyDescent="0.2">
      <c r="A20" s="100"/>
      <c r="B20" s="105" t="str">
        <f>IF(startday=1,INDEX(weekDayNames,1),INDEX(weekDayNames,2))</f>
        <v>Su</v>
      </c>
      <c r="C20" s="106" t="str">
        <f>IF(startday=1,INDEX(weekDayNames,2),INDEX(weekDayNames,3))</f>
        <v>M</v>
      </c>
      <c r="D20" s="106" t="str">
        <f>IF(startday=1,INDEX(weekDayNames,3),INDEX(weekDayNames,4))</f>
        <v>Tu</v>
      </c>
      <c r="E20" s="106" t="str">
        <f>IF(startday=1,INDEX(weekDayNames,4),INDEX(weekDayNames,5))</f>
        <v>W</v>
      </c>
      <c r="F20" s="106" t="str">
        <f>IF(startday=1,INDEX(weekDayNames,5),INDEX(weekDayNames,6))</f>
        <v>Th</v>
      </c>
      <c r="G20" s="106" t="str">
        <f>IF(startday=1,INDEX(weekDayNames,6),INDEX(weekDayNames,7))</f>
        <v>F</v>
      </c>
      <c r="H20" s="105" t="str">
        <f>IF(startday=1,INDEX(weekDayNames,7),INDEX(weekDayNames,1))</f>
        <v>Sa</v>
      </c>
      <c r="I20" s="103"/>
      <c r="J20" s="131">
        <v>7</v>
      </c>
      <c r="K20" s="108" t="s">
        <v>143</v>
      </c>
      <c r="L20" s="100"/>
      <c r="M20" s="105" t="str">
        <f>IF(startday=1,INDEX(weekDayNames,1),INDEX(weekDayNames,2))</f>
        <v>Su</v>
      </c>
      <c r="N20" s="106" t="str">
        <f>IF(startday=1,INDEX(weekDayNames,2),INDEX(weekDayNames,3))</f>
        <v>M</v>
      </c>
      <c r="O20" s="106" t="str">
        <f>IF(startday=1,INDEX(weekDayNames,3),INDEX(weekDayNames,4))</f>
        <v>Tu</v>
      </c>
      <c r="P20" s="106" t="str">
        <f>IF(startday=1,INDEX(weekDayNames,4),INDEX(weekDayNames,5))</f>
        <v>W</v>
      </c>
      <c r="Q20" s="106" t="str">
        <f>IF(startday=1,INDEX(weekDayNames,5),INDEX(weekDayNames,6))</f>
        <v>Th</v>
      </c>
      <c r="R20" s="106" t="str">
        <f>IF(startday=1,INDEX(weekDayNames,6),INDEX(weekDayNames,7))</f>
        <v>F</v>
      </c>
      <c r="S20" s="105" t="str">
        <f>IF(startday=1,INDEX(weekDayNames,7),INDEX(weekDayNames,1))</f>
        <v>Sa</v>
      </c>
      <c r="T20" s="103"/>
      <c r="U20" s="132">
        <v>5</v>
      </c>
      <c r="V20" s="108" t="s">
        <v>143</v>
      </c>
      <c r="W20" s="100"/>
      <c r="X20" s="100"/>
      <c r="Y20" s="133"/>
      <c r="Z20" s="100"/>
      <c r="AA20" s="117"/>
      <c r="AB20" s="45"/>
    </row>
    <row r="21" spans="1:40" s="41" customFormat="1" ht="12.95" customHeight="1" x14ac:dyDescent="0.2">
      <c r="A21" s="100"/>
      <c r="B21" s="109" t="str">
        <f t="array" ref="B21:H26">IF(MONTH(B19)&lt;&gt;MONTH(DATE(YEAR(B19),MONTH(B19),1)-WEEKDAY(DATE(YEAR(B19),MONTH(B19),1),startday)+(WeekNo-1)*7+WeekDay),"",DATE(YEAR(B19),MONTH(B19),1)-WEEKDAY(DATE(YEAR(B19),MONTH(B19),1),startday)+(WeekNo-1)*7+WeekDay)</f>
        <v/>
      </c>
      <c r="C21" s="112" t="str">
        <v/>
      </c>
      <c r="D21" s="112" t="str">
        <v/>
      </c>
      <c r="E21" s="112" t="str">
        <v/>
      </c>
      <c r="F21" s="112" t="str">
        <v/>
      </c>
      <c r="G21" s="112" t="str">
        <v/>
      </c>
      <c r="H21" s="109">
        <v>44044</v>
      </c>
      <c r="I21" s="103"/>
      <c r="J21" s="113">
        <v>13</v>
      </c>
      <c r="K21" s="134" t="s">
        <v>95</v>
      </c>
      <c r="L21" s="100"/>
      <c r="M21" s="109" t="str">
        <f t="array" ref="M21:S26">IF(MONTH(M19)&lt;&gt;MONTH(DATE(YEAR(M19),MONTH(M19),1)-WEEKDAY(DATE(YEAR(M19),MONTH(M19),1),startday)+(WeekNo-1)*7+WeekDay),"",DATE(YEAR(M19),MONTH(M19),1)-WEEKDAY(DATE(YEAR(M19),MONTH(M19),1),startday)+(WeekNo-1)*7+WeekDay)</f>
        <v/>
      </c>
      <c r="N21" s="112">
        <v>44228</v>
      </c>
      <c r="O21" s="112">
        <v>44229</v>
      </c>
      <c r="P21" s="112">
        <v>44230</v>
      </c>
      <c r="Q21" s="112">
        <v>44231</v>
      </c>
      <c r="R21" s="112">
        <v>44232</v>
      </c>
      <c r="S21" s="109">
        <v>44233</v>
      </c>
      <c r="T21" s="103"/>
      <c r="U21" s="113">
        <v>11</v>
      </c>
      <c r="V21" s="114" t="s">
        <v>95</v>
      </c>
      <c r="W21" s="100"/>
      <c r="X21" s="100"/>
      <c r="Y21" s="133"/>
      <c r="Z21" s="100"/>
      <c r="AA21" s="100"/>
    </row>
    <row r="22" spans="1:40" s="41" customFormat="1" ht="12.95" customHeight="1" x14ac:dyDescent="0.3">
      <c r="A22" s="100"/>
      <c r="B22" s="109">
        <v>44045</v>
      </c>
      <c r="C22" s="112">
        <v>44046</v>
      </c>
      <c r="D22" s="112">
        <v>44047</v>
      </c>
      <c r="E22" s="115">
        <v>44048</v>
      </c>
      <c r="F22" s="112">
        <v>44049</v>
      </c>
      <c r="G22" s="112">
        <v>44050</v>
      </c>
      <c r="H22" s="109">
        <v>44051</v>
      </c>
      <c r="I22" s="103"/>
      <c r="J22" s="131">
        <v>21</v>
      </c>
      <c r="K22" s="108" t="s">
        <v>143</v>
      </c>
      <c r="L22" s="103"/>
      <c r="M22" s="109">
        <v>44234</v>
      </c>
      <c r="N22" s="112">
        <v>44235</v>
      </c>
      <c r="O22" s="112">
        <v>44236</v>
      </c>
      <c r="P22" s="115">
        <v>44237</v>
      </c>
      <c r="Q22" s="112">
        <v>44238</v>
      </c>
      <c r="R22" s="112">
        <v>44239</v>
      </c>
      <c r="S22" s="109">
        <v>44240</v>
      </c>
      <c r="T22" s="103"/>
      <c r="U22" s="132">
        <v>19</v>
      </c>
      <c r="V22" s="108" t="s">
        <v>143</v>
      </c>
      <c r="W22" s="100"/>
      <c r="X22" s="100"/>
      <c r="Y22" s="133"/>
      <c r="Z22" s="100"/>
      <c r="AA22" s="101"/>
      <c r="AB22" s="42"/>
    </row>
    <row r="23" spans="1:40" s="41" customFormat="1" ht="12.95" customHeight="1" x14ac:dyDescent="0.2">
      <c r="A23" s="100"/>
      <c r="B23" s="109">
        <v>44052</v>
      </c>
      <c r="C23" s="112">
        <v>44053</v>
      </c>
      <c r="D23" s="111">
        <v>44054</v>
      </c>
      <c r="E23" s="112">
        <v>44055</v>
      </c>
      <c r="F23" s="112">
        <v>44056</v>
      </c>
      <c r="G23" s="112">
        <v>44057</v>
      </c>
      <c r="H23" s="109">
        <v>44058</v>
      </c>
      <c r="I23" s="103"/>
      <c r="J23" s="113">
        <v>27</v>
      </c>
      <c r="K23" s="134" t="s">
        <v>95</v>
      </c>
      <c r="L23" s="103"/>
      <c r="M23" s="109">
        <v>44241</v>
      </c>
      <c r="N23" s="112">
        <v>44242</v>
      </c>
      <c r="O23" s="111">
        <v>44243</v>
      </c>
      <c r="P23" s="112">
        <v>44244</v>
      </c>
      <c r="Q23" s="112">
        <v>44245</v>
      </c>
      <c r="R23" s="112">
        <v>44246</v>
      </c>
      <c r="S23" s="109">
        <v>44247</v>
      </c>
      <c r="T23" s="103"/>
      <c r="U23" s="113">
        <v>25</v>
      </c>
      <c r="V23" s="114" t="s">
        <v>95</v>
      </c>
      <c r="W23" s="100"/>
      <c r="X23" s="100"/>
      <c r="Y23" s="133"/>
      <c r="Z23" s="100"/>
      <c r="AA23" s="100"/>
    </row>
    <row r="24" spans="1:40" s="41" customFormat="1" ht="12.95" customHeight="1" x14ac:dyDescent="0.2">
      <c r="A24" s="100"/>
      <c r="B24" s="109">
        <v>44059</v>
      </c>
      <c r="C24" s="112">
        <v>44060</v>
      </c>
      <c r="D24" s="112">
        <v>44061</v>
      </c>
      <c r="E24" s="115">
        <v>44062</v>
      </c>
      <c r="F24" s="112">
        <v>44063</v>
      </c>
      <c r="G24" s="112">
        <v>44064</v>
      </c>
      <c r="H24" s="109">
        <v>44065</v>
      </c>
      <c r="I24" s="103"/>
      <c r="J24" s="120">
        <v>30</v>
      </c>
      <c r="K24" s="135" t="s">
        <v>98</v>
      </c>
      <c r="L24" s="103"/>
      <c r="M24" s="109">
        <v>44248</v>
      </c>
      <c r="N24" s="112">
        <v>44249</v>
      </c>
      <c r="O24" s="112">
        <v>44250</v>
      </c>
      <c r="P24" s="115">
        <v>44251</v>
      </c>
      <c r="Q24" s="112">
        <v>44252</v>
      </c>
      <c r="R24" s="112">
        <v>44253</v>
      </c>
      <c r="S24" s="109">
        <v>44254</v>
      </c>
      <c r="T24" s="103"/>
      <c r="U24" s="100"/>
      <c r="V24" s="100"/>
      <c r="W24" s="100"/>
      <c r="X24" s="100"/>
      <c r="Y24" s="100"/>
      <c r="Z24" s="100"/>
      <c r="AA24" s="118"/>
    </row>
    <row r="25" spans="1:40" s="41" customFormat="1" ht="12.95" customHeight="1" x14ac:dyDescent="0.2">
      <c r="A25" s="100"/>
      <c r="B25" s="109">
        <v>44066</v>
      </c>
      <c r="C25" s="112">
        <v>44067</v>
      </c>
      <c r="D25" s="111">
        <v>44068</v>
      </c>
      <c r="E25" s="112">
        <v>44069</v>
      </c>
      <c r="F25" s="112">
        <v>44070</v>
      </c>
      <c r="G25" s="110">
        <v>44071</v>
      </c>
      <c r="H25" s="109">
        <v>44072</v>
      </c>
      <c r="I25" s="103"/>
      <c r="J25" s="100"/>
      <c r="K25" s="135"/>
      <c r="L25" s="103"/>
      <c r="M25" s="109">
        <v>44255</v>
      </c>
      <c r="N25" s="112" t="str">
        <v/>
      </c>
      <c r="O25" s="111" t="str">
        <v/>
      </c>
      <c r="P25" s="112" t="str">
        <v/>
      </c>
      <c r="Q25" s="112" t="str">
        <v/>
      </c>
      <c r="R25" s="112" t="str">
        <v/>
      </c>
      <c r="S25" s="109" t="str">
        <v/>
      </c>
      <c r="T25" s="103"/>
      <c r="U25" s="100"/>
      <c r="V25" s="100"/>
      <c r="W25" s="100"/>
      <c r="X25" s="100"/>
      <c r="Y25" s="100"/>
      <c r="Z25" s="100"/>
      <c r="AA25" s="100"/>
    </row>
    <row r="26" spans="1:40" s="41" customFormat="1" ht="12.95" customHeight="1" x14ac:dyDescent="0.2">
      <c r="A26" s="100"/>
      <c r="B26" s="109">
        <v>44073</v>
      </c>
      <c r="C26" s="112">
        <v>44074</v>
      </c>
      <c r="D26" s="112" t="str">
        <v/>
      </c>
      <c r="E26" s="112" t="str">
        <v/>
      </c>
      <c r="F26" s="112" t="str">
        <v/>
      </c>
      <c r="G26" s="112" t="str">
        <v/>
      </c>
      <c r="H26" s="109" t="str">
        <v/>
      </c>
      <c r="I26" s="103"/>
      <c r="J26" s="100"/>
      <c r="K26" s="100"/>
      <c r="L26" s="100"/>
      <c r="M26" s="109" t="str">
        <v/>
      </c>
      <c r="N26" s="112" t="str">
        <v/>
      </c>
      <c r="O26" s="112" t="str">
        <v/>
      </c>
      <c r="P26" s="112" t="str">
        <v/>
      </c>
      <c r="Q26" s="112" t="str">
        <v/>
      </c>
      <c r="R26" s="112" t="str">
        <v/>
      </c>
      <c r="S26" s="109" t="str">
        <v/>
      </c>
      <c r="T26" s="103"/>
      <c r="U26" s="100"/>
      <c r="V26" s="100"/>
      <c r="W26" s="100"/>
      <c r="X26" s="100"/>
      <c r="Y26" s="100"/>
      <c r="Z26" s="100"/>
      <c r="AA26" s="100"/>
    </row>
    <row r="27" spans="1:40" s="41" customFormat="1" ht="4.5" customHeight="1" x14ac:dyDescent="0.2">
      <c r="A27" s="100"/>
      <c r="B27" s="103"/>
      <c r="C27" s="103"/>
      <c r="D27" s="103"/>
      <c r="E27" s="103"/>
      <c r="F27" s="103"/>
      <c r="G27" s="103"/>
      <c r="H27" s="103"/>
      <c r="I27" s="103"/>
      <c r="J27" s="100"/>
      <c r="K27" s="100"/>
      <c r="L27" s="103"/>
      <c r="M27" s="103"/>
      <c r="N27" s="103"/>
      <c r="O27" s="103"/>
      <c r="P27" s="103"/>
      <c r="Q27" s="103"/>
      <c r="R27" s="103"/>
      <c r="S27" s="103"/>
      <c r="T27" s="103"/>
      <c r="U27" s="100"/>
      <c r="V27" s="100"/>
      <c r="W27" s="100"/>
      <c r="X27" s="100"/>
      <c r="Y27" s="136"/>
      <c r="Z27" s="100"/>
      <c r="AA27" s="100"/>
    </row>
    <row r="28" spans="1:40" s="41" customFormat="1" ht="11.25" x14ac:dyDescent="0.2">
      <c r="A28" s="100"/>
      <c r="B28" s="389">
        <f>DATE(year,9,1)</f>
        <v>44075</v>
      </c>
      <c r="C28" s="390"/>
      <c r="D28" s="390"/>
      <c r="E28" s="390"/>
      <c r="F28" s="390"/>
      <c r="G28" s="390"/>
      <c r="H28" s="390"/>
      <c r="I28" s="103"/>
      <c r="J28" s="391" t="s">
        <v>99</v>
      </c>
      <c r="K28" s="391"/>
      <c r="L28" s="103"/>
      <c r="M28" s="389">
        <f>DATE(year+1,3,1)</f>
        <v>44256</v>
      </c>
      <c r="N28" s="390"/>
      <c r="O28" s="390"/>
      <c r="P28" s="390"/>
      <c r="Q28" s="390"/>
      <c r="R28" s="390"/>
      <c r="S28" s="390"/>
      <c r="T28" s="103"/>
      <c r="U28" s="391" t="s">
        <v>100</v>
      </c>
      <c r="V28" s="391"/>
      <c r="W28" s="100"/>
      <c r="X28" s="100"/>
      <c r="Y28" s="133"/>
      <c r="Z28" s="100"/>
      <c r="AA28" s="100"/>
    </row>
    <row r="29" spans="1:40" s="41" customFormat="1" ht="12.95" customHeight="1" x14ac:dyDescent="0.2">
      <c r="A29" s="100"/>
      <c r="B29" s="105" t="str">
        <f>IF(startday=1,INDEX(weekDayNames,1),INDEX(weekDayNames,2))</f>
        <v>Su</v>
      </c>
      <c r="C29" s="106" t="str">
        <f>IF(startday=1,INDEX(weekDayNames,2),INDEX(weekDayNames,3))</f>
        <v>M</v>
      </c>
      <c r="D29" s="106" t="str">
        <f>IF(startday=1,INDEX(weekDayNames,3),INDEX(weekDayNames,4))</f>
        <v>Tu</v>
      </c>
      <c r="E29" s="106" t="str">
        <f>IF(startday=1,INDEX(weekDayNames,4),INDEX(weekDayNames,5))</f>
        <v>W</v>
      </c>
      <c r="F29" s="106" t="str">
        <f>IF(startday=1,INDEX(weekDayNames,5),INDEX(weekDayNames,6))</f>
        <v>Th</v>
      </c>
      <c r="G29" s="106" t="str">
        <f>IF(startday=1,INDEX(weekDayNames,6),INDEX(weekDayNames,7))</f>
        <v>F</v>
      </c>
      <c r="H29" s="105" t="str">
        <f>IF(startday=1,INDEX(weekDayNames,7),INDEX(weekDayNames,1))</f>
        <v>Sa</v>
      </c>
      <c r="I29" s="103"/>
      <c r="J29" s="107">
        <v>4</v>
      </c>
      <c r="K29" s="108" t="s">
        <v>143</v>
      </c>
      <c r="L29" s="103"/>
      <c r="M29" s="105" t="str">
        <f>IF(startday=1,INDEX(weekDayNames,1),INDEX(weekDayNames,2))</f>
        <v>Su</v>
      </c>
      <c r="N29" s="106" t="str">
        <f>IF(startday=1,INDEX(weekDayNames,2),INDEX(weekDayNames,3))</f>
        <v>M</v>
      </c>
      <c r="O29" s="106" t="str">
        <f>IF(startday=1,INDEX(weekDayNames,3),INDEX(weekDayNames,4))</f>
        <v>Tu</v>
      </c>
      <c r="P29" s="106" t="str">
        <f>IF(startday=1,INDEX(weekDayNames,4),INDEX(weekDayNames,5))</f>
        <v>W</v>
      </c>
      <c r="Q29" s="106" t="str">
        <f>IF(startday=1,INDEX(weekDayNames,5),INDEX(weekDayNames,6))</f>
        <v>Th</v>
      </c>
      <c r="R29" s="106" t="str">
        <f>IF(startday=1,INDEX(weekDayNames,6),INDEX(weekDayNames,7))</f>
        <v>F</v>
      </c>
      <c r="S29" s="105" t="str">
        <f>IF(startday=1,INDEX(weekDayNames,7),INDEX(weekDayNames,1))</f>
        <v>Sa</v>
      </c>
      <c r="T29" s="103"/>
      <c r="U29" s="137" t="s">
        <v>164</v>
      </c>
      <c r="V29" s="108" t="s">
        <v>143</v>
      </c>
      <c r="W29" s="100"/>
      <c r="X29" s="100"/>
      <c r="Y29" s="100"/>
      <c r="Z29" s="100"/>
      <c r="AA29" s="100"/>
    </row>
    <row r="30" spans="1:40" s="41" customFormat="1" ht="12.95" customHeight="1" x14ac:dyDescent="0.2">
      <c r="A30" s="100"/>
      <c r="B30" s="109" t="str">
        <f t="array" ref="B30:H35">IF(MONTH(B28)&lt;&gt;MONTH(DATE(YEAR(B28),MONTH(B28),1)-WEEKDAY(DATE(YEAR(B28),MONTH(B28),1),startday)+(WeekNo-1)*7+WeekDay),"",DATE(YEAR(B28),MONTH(B28),1)-WEEKDAY(DATE(YEAR(B28),MONTH(B28),1),startday)+(WeekNo-1)*7+WeekDay)</f>
        <v/>
      </c>
      <c r="C30" s="123" t="str">
        <v/>
      </c>
      <c r="D30" s="112">
        <v>44075</v>
      </c>
      <c r="E30" s="115">
        <v>44076</v>
      </c>
      <c r="F30" s="112">
        <v>44077</v>
      </c>
      <c r="G30" s="112">
        <v>44078</v>
      </c>
      <c r="H30" s="109">
        <v>44079</v>
      </c>
      <c r="I30" s="103"/>
      <c r="J30" s="113">
        <v>10</v>
      </c>
      <c r="K30" s="114" t="s">
        <v>95</v>
      </c>
      <c r="L30" s="103"/>
      <c r="M30" s="109" t="str">
        <f t="array" ref="M30:S35">IF(MONTH(M28)&lt;&gt;MONTH(DATE(YEAR(M28),MONTH(M28),1)-WEEKDAY(DATE(YEAR(M28),MONTH(M28),1),startday)+(WeekNo-1)*7+WeekDay),"",DATE(YEAR(M28),MONTH(M28),1)-WEEKDAY(DATE(YEAR(M28),MONTH(M28),1),startday)+(WeekNo-1)*7+WeekDay)</f>
        <v/>
      </c>
      <c r="N30" s="112">
        <v>44256</v>
      </c>
      <c r="O30" s="112">
        <v>44257</v>
      </c>
      <c r="P30" s="115">
        <v>44258</v>
      </c>
      <c r="Q30" s="112">
        <v>44259</v>
      </c>
      <c r="R30" s="112">
        <v>44260</v>
      </c>
      <c r="S30" s="109">
        <v>44261</v>
      </c>
      <c r="T30" s="103"/>
      <c r="U30" s="113">
        <v>10</v>
      </c>
      <c r="V30" s="114" t="s">
        <v>95</v>
      </c>
      <c r="W30" s="100"/>
      <c r="X30" s="100"/>
      <c r="Y30" s="133"/>
      <c r="Z30" s="100"/>
      <c r="AA30" s="100"/>
    </row>
    <row r="31" spans="1:40" s="41" customFormat="1" ht="12.95" customHeight="1" x14ac:dyDescent="0.2">
      <c r="A31" s="100"/>
      <c r="B31" s="109">
        <v>44080</v>
      </c>
      <c r="C31" s="112">
        <v>44081</v>
      </c>
      <c r="D31" s="111">
        <v>44082</v>
      </c>
      <c r="E31" s="112">
        <v>44083</v>
      </c>
      <c r="F31" s="112">
        <v>44084</v>
      </c>
      <c r="G31" s="112">
        <v>44085</v>
      </c>
      <c r="H31" s="109">
        <v>44086</v>
      </c>
      <c r="I31" s="103"/>
      <c r="J31" s="107">
        <v>18</v>
      </c>
      <c r="K31" s="108" t="s">
        <v>143</v>
      </c>
      <c r="L31" s="103"/>
      <c r="M31" s="109">
        <v>44262</v>
      </c>
      <c r="N31" s="112">
        <v>44263</v>
      </c>
      <c r="O31" s="111">
        <v>44264</v>
      </c>
      <c r="P31" s="112">
        <v>44265</v>
      </c>
      <c r="Q31" s="112">
        <v>44266</v>
      </c>
      <c r="R31" s="112">
        <v>44267</v>
      </c>
      <c r="S31" s="109">
        <v>44268</v>
      </c>
      <c r="T31" s="103"/>
      <c r="U31" s="138">
        <v>18</v>
      </c>
      <c r="V31" s="108" t="s">
        <v>143</v>
      </c>
      <c r="W31" s="100"/>
      <c r="X31" s="100"/>
      <c r="Y31" s="133"/>
      <c r="Z31" s="100"/>
      <c r="AA31" s="100"/>
    </row>
    <row r="32" spans="1:40" s="42" customFormat="1" ht="12.95" customHeight="1" x14ac:dyDescent="0.3">
      <c r="A32" s="101"/>
      <c r="B32" s="109">
        <v>44087</v>
      </c>
      <c r="C32" s="112">
        <v>44088</v>
      </c>
      <c r="D32" s="112">
        <v>44089</v>
      </c>
      <c r="E32" s="115">
        <v>44090</v>
      </c>
      <c r="F32" s="112">
        <v>44091</v>
      </c>
      <c r="G32" s="112">
        <v>44092</v>
      </c>
      <c r="H32" s="109">
        <v>44093</v>
      </c>
      <c r="I32" s="103"/>
      <c r="J32" s="113">
        <v>24</v>
      </c>
      <c r="K32" s="114" t="s">
        <v>95</v>
      </c>
      <c r="L32" s="103"/>
      <c r="M32" s="109">
        <v>44269</v>
      </c>
      <c r="N32" s="112">
        <v>44270</v>
      </c>
      <c r="O32" s="112">
        <v>44271</v>
      </c>
      <c r="P32" s="115">
        <v>44272</v>
      </c>
      <c r="Q32" s="112">
        <v>44273</v>
      </c>
      <c r="R32" s="112">
        <v>44274</v>
      </c>
      <c r="S32" s="109">
        <v>44275</v>
      </c>
      <c r="T32" s="103"/>
      <c r="U32" s="113">
        <v>24</v>
      </c>
      <c r="V32" s="114" t="s">
        <v>95</v>
      </c>
      <c r="W32" s="101"/>
      <c r="X32" s="101"/>
      <c r="Y32" s="101"/>
      <c r="Z32" s="101"/>
      <c r="AA32" s="100"/>
      <c r="AB32" s="41"/>
    </row>
    <row r="33" spans="1:28" s="41" customFormat="1" ht="12.95" customHeight="1" x14ac:dyDescent="0.3">
      <c r="A33" s="100"/>
      <c r="B33" s="109">
        <v>44094</v>
      </c>
      <c r="C33" s="112">
        <v>44095</v>
      </c>
      <c r="D33" s="111">
        <v>44096</v>
      </c>
      <c r="E33" s="112">
        <v>44097</v>
      </c>
      <c r="F33" s="112">
        <v>44098</v>
      </c>
      <c r="G33" s="110">
        <v>44099</v>
      </c>
      <c r="H33" s="139">
        <v>44100</v>
      </c>
      <c r="I33" s="103"/>
      <c r="J33" s="120">
        <v>27</v>
      </c>
      <c r="K33" s="140" t="s">
        <v>155</v>
      </c>
      <c r="L33" s="103"/>
      <c r="M33" s="109">
        <v>44276</v>
      </c>
      <c r="N33" s="112">
        <v>44277</v>
      </c>
      <c r="O33" s="111">
        <v>44278</v>
      </c>
      <c r="P33" s="112">
        <v>44279</v>
      </c>
      <c r="Q33" s="112">
        <v>44280</v>
      </c>
      <c r="R33" s="112">
        <v>44281</v>
      </c>
      <c r="S33" s="109">
        <v>44282</v>
      </c>
      <c r="T33" s="119"/>
      <c r="U33" s="120">
        <v>30</v>
      </c>
      <c r="V33" s="140" t="s">
        <v>157</v>
      </c>
      <c r="W33" s="100"/>
      <c r="X33" s="100"/>
      <c r="Y33" s="100"/>
      <c r="Z33" s="100"/>
      <c r="AA33" s="101"/>
    </row>
    <row r="34" spans="1:28" s="41" customFormat="1" ht="12.95" customHeight="1" x14ac:dyDescent="0.2">
      <c r="A34" s="100"/>
      <c r="B34" s="109">
        <v>44101</v>
      </c>
      <c r="C34" s="112">
        <v>44102</v>
      </c>
      <c r="D34" s="111">
        <v>44103</v>
      </c>
      <c r="E34" s="112">
        <v>44104</v>
      </c>
      <c r="F34" s="112" t="str">
        <v/>
      </c>
      <c r="G34" s="110" t="str">
        <v/>
      </c>
      <c r="H34" s="109" t="str">
        <v/>
      </c>
      <c r="I34" s="103"/>
      <c r="J34" s="141"/>
      <c r="K34" s="142"/>
      <c r="L34" s="103"/>
      <c r="M34" s="109">
        <v>44283</v>
      </c>
      <c r="N34" s="112">
        <v>44284</v>
      </c>
      <c r="O34" s="110">
        <v>44285</v>
      </c>
      <c r="P34" s="112">
        <v>44286</v>
      </c>
      <c r="Q34" s="112" t="str">
        <v/>
      </c>
      <c r="R34" s="112" t="str">
        <v/>
      </c>
      <c r="S34" s="109" t="str">
        <v/>
      </c>
      <c r="T34" s="103"/>
      <c r="U34" s="143" t="s">
        <v>150</v>
      </c>
      <c r="V34" s="143"/>
      <c r="W34" s="100"/>
      <c r="X34" s="100"/>
      <c r="Y34" s="100"/>
      <c r="Z34" s="100"/>
      <c r="AA34" s="100"/>
    </row>
    <row r="35" spans="1:28" s="41" customFormat="1" ht="12.95" customHeight="1" x14ac:dyDescent="0.3">
      <c r="A35" s="100"/>
      <c r="B35" s="109" t="str">
        <v/>
      </c>
      <c r="C35" s="112" t="str">
        <v/>
      </c>
      <c r="D35" s="112" t="str">
        <v/>
      </c>
      <c r="E35" s="112" t="str">
        <v/>
      </c>
      <c r="F35" s="112" t="str">
        <v/>
      </c>
      <c r="G35" s="112" t="str">
        <v/>
      </c>
      <c r="H35" s="109" t="str">
        <v/>
      </c>
      <c r="I35" s="103"/>
      <c r="J35" s="130"/>
      <c r="K35" s="119"/>
      <c r="L35" s="103"/>
      <c r="M35" s="109" t="str">
        <v/>
      </c>
      <c r="N35" s="112" t="str">
        <v/>
      </c>
      <c r="O35" s="112" t="str">
        <v/>
      </c>
      <c r="P35" s="112" t="str">
        <v/>
      </c>
      <c r="Q35" s="112" t="str">
        <v/>
      </c>
      <c r="R35" s="112" t="str">
        <v/>
      </c>
      <c r="S35" s="109" t="str">
        <v/>
      </c>
      <c r="T35" s="103"/>
      <c r="U35" s="100"/>
      <c r="V35" s="100"/>
      <c r="W35" s="100"/>
      <c r="X35" s="100"/>
      <c r="Y35" s="388"/>
      <c r="Z35" s="101"/>
      <c r="AA35" s="100"/>
      <c r="AB35" s="42"/>
    </row>
    <row r="36" spans="1:28" s="41" customFormat="1" ht="5.25" customHeight="1" x14ac:dyDescent="0.2">
      <c r="A36" s="100"/>
      <c r="B36" s="103"/>
      <c r="C36" s="103"/>
      <c r="D36" s="103"/>
      <c r="E36" s="103"/>
      <c r="F36" s="103"/>
      <c r="G36" s="103"/>
      <c r="H36" s="103"/>
      <c r="I36" s="103"/>
      <c r="J36" s="100"/>
      <c r="K36" s="100"/>
      <c r="L36" s="103"/>
      <c r="M36" s="103"/>
      <c r="N36" s="103"/>
      <c r="O36" s="103"/>
      <c r="P36" s="103"/>
      <c r="Q36" s="103"/>
      <c r="R36" s="103"/>
      <c r="S36" s="103"/>
      <c r="T36" s="103"/>
      <c r="U36" s="103"/>
      <c r="V36" s="103"/>
      <c r="W36" s="100"/>
      <c r="X36" s="100"/>
      <c r="Y36" s="388"/>
      <c r="Z36" s="100"/>
      <c r="AA36" s="100"/>
    </row>
    <row r="37" spans="1:28" s="41" customFormat="1" ht="11.25" x14ac:dyDescent="0.2">
      <c r="A37" s="100"/>
      <c r="B37" s="389">
        <f>DATE(year,10,1)</f>
        <v>44105</v>
      </c>
      <c r="C37" s="390"/>
      <c r="D37" s="390"/>
      <c r="E37" s="390"/>
      <c r="F37" s="390"/>
      <c r="G37" s="390"/>
      <c r="H37" s="390"/>
      <c r="I37" s="103"/>
      <c r="J37" s="391" t="s">
        <v>101</v>
      </c>
      <c r="K37" s="391"/>
      <c r="L37" s="103"/>
      <c r="M37" s="389">
        <f>DATE(year+1,4,1)</f>
        <v>44287</v>
      </c>
      <c r="N37" s="390"/>
      <c r="O37" s="390"/>
      <c r="P37" s="390"/>
      <c r="Q37" s="390"/>
      <c r="R37" s="390"/>
      <c r="S37" s="390"/>
      <c r="T37" s="103"/>
      <c r="U37" s="391" t="s">
        <v>102</v>
      </c>
      <c r="V37" s="391"/>
      <c r="W37" s="100"/>
      <c r="X37" s="100"/>
      <c r="Y37" s="388"/>
      <c r="Z37" s="100"/>
      <c r="AA37" s="100"/>
    </row>
    <row r="38" spans="1:28" s="41" customFormat="1" ht="12.95" customHeight="1" x14ac:dyDescent="0.2">
      <c r="A38" s="100"/>
      <c r="B38" s="105" t="str">
        <f>IF(startday=1,INDEX(weekDayNames,1),INDEX(weekDayNames,2))</f>
        <v>Su</v>
      </c>
      <c r="C38" s="106" t="str">
        <f>IF(startday=1,INDEX(weekDayNames,2),INDEX(weekDayNames,3))</f>
        <v>M</v>
      </c>
      <c r="D38" s="106" t="str">
        <f>IF(startday=1,INDEX(weekDayNames,3),INDEX(weekDayNames,4))</f>
        <v>Tu</v>
      </c>
      <c r="E38" s="106" t="str">
        <f>IF(startday=1,INDEX(weekDayNames,4),INDEX(weekDayNames,5))</f>
        <v>W</v>
      </c>
      <c r="F38" s="106" t="str">
        <f>IF(startday=1,INDEX(weekDayNames,5),INDEX(weekDayNames,6))</f>
        <v>Th</v>
      </c>
      <c r="G38" s="106" t="str">
        <f>IF(startday=1,INDEX(weekDayNames,6),INDEX(weekDayNames,7))</f>
        <v>F</v>
      </c>
      <c r="H38" s="105" t="str">
        <f>IF(startday=1,INDEX(weekDayNames,7),INDEX(weekDayNames,1))</f>
        <v>Sa</v>
      </c>
      <c r="I38" s="103"/>
      <c r="J38" s="107">
        <v>2</v>
      </c>
      <c r="K38" s="108" t="s">
        <v>143</v>
      </c>
      <c r="L38" s="100"/>
      <c r="M38" s="105" t="str">
        <f>IF(startday=1,INDEX(weekDayNames,1),INDEX(weekDayNames,2))</f>
        <v>Su</v>
      </c>
      <c r="N38" s="106" t="str">
        <f>IF(startday=1,INDEX(weekDayNames,2),INDEX(weekDayNames,3))</f>
        <v>M</v>
      </c>
      <c r="O38" s="106" t="str">
        <f>IF(startday=1,INDEX(weekDayNames,3),INDEX(weekDayNames,4))</f>
        <v>Tu</v>
      </c>
      <c r="P38" s="106" t="str">
        <f>IF(startday=1,INDEX(weekDayNames,4),INDEX(weekDayNames,5))</f>
        <v>W</v>
      </c>
      <c r="Q38" s="106" t="str">
        <f>IF(startday=1,INDEX(weekDayNames,5),INDEX(weekDayNames,6))</f>
        <v>Th</v>
      </c>
      <c r="R38" s="106" t="str">
        <f>IF(startday=1,INDEX(weekDayNames,6),INDEX(weekDayNames,7))</f>
        <v>F</v>
      </c>
      <c r="S38" s="105" t="str">
        <f>IF(startday=1,INDEX(weekDayNames,7),INDEX(weekDayNames,1))</f>
        <v>Sa</v>
      </c>
      <c r="T38" s="103"/>
      <c r="U38" s="107">
        <v>1</v>
      </c>
      <c r="V38" s="108" t="s">
        <v>143</v>
      </c>
      <c r="W38" s="100"/>
      <c r="X38" s="100"/>
      <c r="Y38" s="388"/>
      <c r="Z38" s="100"/>
      <c r="AA38" s="100"/>
    </row>
    <row r="39" spans="1:28" s="41" customFormat="1" ht="12.95" customHeight="1" x14ac:dyDescent="0.3">
      <c r="A39" s="100"/>
      <c r="B39" s="109" t="str">
        <f t="array" ref="B39:H44">IF(MONTH(B37)&lt;&gt;MONTH(DATE(YEAR(B37),MONTH(B37),1)-WEEKDAY(DATE(YEAR(B37),MONTH(B37),1),startday)+(WeekNo-1)*7+WeekDay),"",DATE(YEAR(B37),MONTH(B37),1)-WEEKDAY(DATE(YEAR(B37),MONTH(B37),1),startday)+(WeekNo-1)*7+WeekDay)</f>
        <v/>
      </c>
      <c r="C39" s="112" t="str">
        <v/>
      </c>
      <c r="D39" s="112" t="str">
        <v/>
      </c>
      <c r="E39" s="115" t="str">
        <v/>
      </c>
      <c r="F39" s="123">
        <v>44105</v>
      </c>
      <c r="G39" s="112">
        <v>44106</v>
      </c>
      <c r="H39" s="109">
        <v>44107</v>
      </c>
      <c r="I39" s="119"/>
      <c r="J39" s="113">
        <v>8</v>
      </c>
      <c r="K39" s="114" t="s">
        <v>95</v>
      </c>
      <c r="L39" s="100"/>
      <c r="M39" s="109" t="str">
        <f t="array" ref="M39:S44">IF(MONTH(M37)&lt;&gt;MONTH(DATE(YEAR(M37),MONTH(M37),1)-WEEKDAY(DATE(YEAR(M37),MONTH(M37),1),startday)+(WeekNo-1)*7+WeekDay),"",DATE(YEAR(M37),MONTH(M37),1)-WEEKDAY(DATE(YEAR(M37),MONTH(M37),1),startday)+(WeekNo-1)*7+WeekDay)</f>
        <v/>
      </c>
      <c r="N39" s="112" t="str">
        <v/>
      </c>
      <c r="O39" s="112" t="str">
        <v/>
      </c>
      <c r="P39" s="115" t="str">
        <v/>
      </c>
      <c r="Q39" s="112">
        <v>44287</v>
      </c>
      <c r="R39" s="112">
        <v>44288</v>
      </c>
      <c r="S39" s="109">
        <v>44289</v>
      </c>
      <c r="T39" s="103"/>
      <c r="U39" s="113">
        <v>7</v>
      </c>
      <c r="V39" s="114" t="s">
        <v>95</v>
      </c>
      <c r="W39" s="100"/>
      <c r="X39" s="100"/>
      <c r="Y39" s="388"/>
      <c r="Z39" s="100"/>
      <c r="AA39" s="101"/>
    </row>
    <row r="40" spans="1:28" s="41" customFormat="1" ht="12.95" customHeight="1" x14ac:dyDescent="0.2">
      <c r="A40" s="100"/>
      <c r="B40" s="109">
        <v>44108</v>
      </c>
      <c r="C40" s="112">
        <v>44109</v>
      </c>
      <c r="D40" s="111">
        <v>44110</v>
      </c>
      <c r="E40" s="112">
        <v>44111</v>
      </c>
      <c r="F40" s="112">
        <v>44112</v>
      </c>
      <c r="G40" s="112">
        <v>44113</v>
      </c>
      <c r="H40" s="109">
        <v>44114</v>
      </c>
      <c r="I40" s="119"/>
      <c r="J40" s="107">
        <v>16</v>
      </c>
      <c r="K40" s="108" t="s">
        <v>143</v>
      </c>
      <c r="L40" s="103"/>
      <c r="M40" s="109">
        <v>44290</v>
      </c>
      <c r="N40" s="112">
        <v>44291</v>
      </c>
      <c r="O40" s="111">
        <v>44292</v>
      </c>
      <c r="P40" s="112">
        <v>44293</v>
      </c>
      <c r="Q40" s="112">
        <v>44294</v>
      </c>
      <c r="R40" s="112">
        <v>44295</v>
      </c>
      <c r="S40" s="109">
        <v>44296</v>
      </c>
      <c r="T40" s="103"/>
      <c r="U40" s="138">
        <v>15</v>
      </c>
      <c r="V40" s="108" t="s">
        <v>143</v>
      </c>
      <c r="W40" s="100"/>
      <c r="X40" s="100"/>
      <c r="Y40" s="133"/>
      <c r="Z40" s="100"/>
      <c r="AA40" s="100"/>
    </row>
    <row r="41" spans="1:28" s="42" customFormat="1" ht="12.95" customHeight="1" x14ac:dyDescent="0.3">
      <c r="A41" s="101"/>
      <c r="B41" s="144">
        <v>44115</v>
      </c>
      <c r="C41" s="123">
        <v>44116</v>
      </c>
      <c r="D41" s="123">
        <v>44117</v>
      </c>
      <c r="E41" s="115">
        <v>44118</v>
      </c>
      <c r="F41" s="112">
        <v>44119</v>
      </c>
      <c r="G41" s="112">
        <v>44120</v>
      </c>
      <c r="H41" s="145">
        <v>44121</v>
      </c>
      <c r="I41" s="103"/>
      <c r="J41" s="113">
        <v>22</v>
      </c>
      <c r="K41" s="114" t="s">
        <v>95</v>
      </c>
      <c r="L41" s="100"/>
      <c r="M41" s="109">
        <v>44297</v>
      </c>
      <c r="N41" s="112">
        <v>44298</v>
      </c>
      <c r="O41" s="112">
        <v>44299</v>
      </c>
      <c r="P41" s="115">
        <v>44300</v>
      </c>
      <c r="Q41" s="112">
        <v>44301</v>
      </c>
      <c r="R41" s="112">
        <v>44302</v>
      </c>
      <c r="S41" s="109">
        <v>44303</v>
      </c>
      <c r="T41" s="103"/>
      <c r="U41" s="113">
        <v>21</v>
      </c>
      <c r="V41" s="114" t="s">
        <v>95</v>
      </c>
      <c r="W41" s="101"/>
      <c r="X41" s="101"/>
      <c r="Y41" s="101"/>
      <c r="Z41" s="101"/>
      <c r="AA41" s="100"/>
      <c r="AB41" s="41"/>
    </row>
    <row r="42" spans="1:28" s="41" customFormat="1" ht="12.95" customHeight="1" x14ac:dyDescent="0.2">
      <c r="A42" s="100"/>
      <c r="B42" s="109">
        <v>44122</v>
      </c>
      <c r="C42" s="112">
        <v>44123</v>
      </c>
      <c r="D42" s="111">
        <v>44124</v>
      </c>
      <c r="E42" s="112">
        <v>44125</v>
      </c>
      <c r="F42" s="112">
        <v>44126</v>
      </c>
      <c r="G42" s="112">
        <v>44127</v>
      </c>
      <c r="H42" s="109">
        <v>44128</v>
      </c>
      <c r="I42" s="103"/>
      <c r="J42" s="107">
        <v>30</v>
      </c>
      <c r="K42" s="108" t="s">
        <v>143</v>
      </c>
      <c r="L42" s="103"/>
      <c r="M42" s="109">
        <v>44304</v>
      </c>
      <c r="N42" s="112">
        <v>44305</v>
      </c>
      <c r="O42" s="111">
        <v>44306</v>
      </c>
      <c r="P42" s="112">
        <v>44307</v>
      </c>
      <c r="Q42" s="112">
        <v>44308</v>
      </c>
      <c r="R42" s="112">
        <v>44309</v>
      </c>
      <c r="S42" s="109">
        <v>44310</v>
      </c>
      <c r="T42" s="103"/>
      <c r="U42" s="132">
        <v>29</v>
      </c>
      <c r="V42" s="108" t="s">
        <v>143</v>
      </c>
      <c r="W42" s="100"/>
      <c r="X42" s="100"/>
      <c r="Y42" s="100"/>
      <c r="Z42" s="100"/>
      <c r="AA42" s="100"/>
    </row>
    <row r="43" spans="1:28" s="41" customFormat="1" ht="12.95" customHeight="1" x14ac:dyDescent="0.2">
      <c r="A43" s="100"/>
      <c r="B43" s="109">
        <v>44129</v>
      </c>
      <c r="C43" s="112">
        <v>44130</v>
      </c>
      <c r="D43" s="112">
        <v>44131</v>
      </c>
      <c r="E43" s="115">
        <v>44132</v>
      </c>
      <c r="F43" s="110">
        <v>44133</v>
      </c>
      <c r="G43" s="125">
        <v>44134</v>
      </c>
      <c r="H43" s="109">
        <v>44135</v>
      </c>
      <c r="I43" s="103"/>
      <c r="J43" s="120">
        <v>31</v>
      </c>
      <c r="K43" s="122" t="s">
        <v>152</v>
      </c>
      <c r="L43" s="103"/>
      <c r="M43" s="109">
        <v>44311</v>
      </c>
      <c r="N43" s="112">
        <v>44312</v>
      </c>
      <c r="O43" s="112">
        <v>44313</v>
      </c>
      <c r="P43" s="115">
        <v>44314</v>
      </c>
      <c r="Q43" s="110">
        <v>44315</v>
      </c>
      <c r="R43" s="125">
        <v>44316</v>
      </c>
      <c r="S43" s="109" t="str">
        <v/>
      </c>
      <c r="T43" s="103"/>
      <c r="U43" s="146">
        <v>30</v>
      </c>
      <c r="V43" s="122" t="s">
        <v>151</v>
      </c>
      <c r="W43" s="100"/>
      <c r="X43" s="100"/>
      <c r="Y43" s="100"/>
      <c r="Z43" s="100"/>
      <c r="AA43" s="100"/>
    </row>
    <row r="44" spans="1:28" s="41" customFormat="1" ht="12.95" customHeight="1" x14ac:dyDescent="0.3">
      <c r="A44" s="100"/>
      <c r="B44" s="144" t="str">
        <v/>
      </c>
      <c r="C44" s="112" t="str">
        <v/>
      </c>
      <c r="D44" s="112" t="str">
        <v/>
      </c>
      <c r="E44" s="112" t="str">
        <v/>
      </c>
      <c r="F44" s="112" t="str">
        <v/>
      </c>
      <c r="G44" s="112" t="str">
        <v/>
      </c>
      <c r="H44" s="109" t="str">
        <v/>
      </c>
      <c r="I44" s="103"/>
      <c r="J44" s="122"/>
      <c r="K44" s="122"/>
      <c r="L44" s="103"/>
      <c r="M44" s="109" t="str">
        <v/>
      </c>
      <c r="N44" s="112" t="str">
        <v/>
      </c>
      <c r="O44" s="112" t="str">
        <v/>
      </c>
      <c r="P44" s="112" t="str">
        <v/>
      </c>
      <c r="Q44" s="112" t="str">
        <v/>
      </c>
      <c r="R44" s="112" t="str">
        <v/>
      </c>
      <c r="S44" s="109" t="str">
        <v/>
      </c>
      <c r="T44" s="103"/>
      <c r="U44" s="100"/>
      <c r="V44" s="100"/>
      <c r="W44" s="100"/>
      <c r="X44" s="100"/>
      <c r="Y44" s="100"/>
      <c r="Z44" s="100"/>
      <c r="AA44" s="100"/>
      <c r="AB44" s="42"/>
    </row>
    <row r="45" spans="1:28" s="41" customFormat="1" ht="5.25" customHeight="1" x14ac:dyDescent="0.2">
      <c r="A45" s="100"/>
      <c r="B45" s="103"/>
      <c r="C45" s="103"/>
      <c r="D45" s="103"/>
      <c r="E45" s="103"/>
      <c r="F45" s="103"/>
      <c r="G45" s="103"/>
      <c r="H45" s="103"/>
      <c r="I45" s="103"/>
      <c r="J45" s="100"/>
      <c r="K45" s="100"/>
      <c r="L45" s="103"/>
      <c r="M45" s="103"/>
      <c r="N45" s="103"/>
      <c r="O45" s="103"/>
      <c r="P45" s="103"/>
      <c r="Q45" s="103"/>
      <c r="R45" s="103"/>
      <c r="S45" s="103"/>
      <c r="T45" s="103"/>
      <c r="U45" s="100"/>
      <c r="V45" s="100"/>
      <c r="W45" s="100"/>
      <c r="X45" s="100"/>
      <c r="Y45" s="100"/>
      <c r="Z45" s="100"/>
      <c r="AA45" s="100"/>
    </row>
    <row r="46" spans="1:28" s="41" customFormat="1" ht="11.25" x14ac:dyDescent="0.2">
      <c r="A46" s="100"/>
      <c r="B46" s="389">
        <f>DATE(year,11,1)</f>
        <v>44136</v>
      </c>
      <c r="C46" s="390"/>
      <c r="D46" s="390"/>
      <c r="E46" s="390"/>
      <c r="F46" s="390"/>
      <c r="G46" s="390"/>
      <c r="H46" s="390"/>
      <c r="I46" s="103"/>
      <c r="J46" s="391" t="s">
        <v>103</v>
      </c>
      <c r="K46" s="391"/>
      <c r="L46" s="103"/>
      <c r="M46" s="389">
        <f>DATE(year+1,5,1)</f>
        <v>44317</v>
      </c>
      <c r="N46" s="390"/>
      <c r="O46" s="390"/>
      <c r="P46" s="390"/>
      <c r="Q46" s="390"/>
      <c r="R46" s="390"/>
      <c r="S46" s="390"/>
      <c r="T46" s="103"/>
      <c r="U46" s="391" t="s">
        <v>104</v>
      </c>
      <c r="V46" s="391"/>
      <c r="W46" s="100"/>
      <c r="X46" s="100"/>
      <c r="Y46" s="100"/>
      <c r="Z46" s="100"/>
      <c r="AA46" s="100"/>
    </row>
    <row r="47" spans="1:28" s="41" customFormat="1" ht="12.95" customHeight="1" x14ac:dyDescent="0.2">
      <c r="A47" s="100"/>
      <c r="B47" s="105" t="str">
        <f>IF(startday=1,INDEX(weekDayNames,1),INDEX(weekDayNames,2))</f>
        <v>Su</v>
      </c>
      <c r="C47" s="106" t="str">
        <f>IF(startday=1,INDEX(weekDayNames,2),INDEX(weekDayNames,3))</f>
        <v>M</v>
      </c>
      <c r="D47" s="106" t="str">
        <f>IF(startday=1,INDEX(weekDayNames,3),INDEX(weekDayNames,4))</f>
        <v>Tu</v>
      </c>
      <c r="E47" s="106" t="str">
        <f>IF(startday=1,INDEX(weekDayNames,4),INDEX(weekDayNames,5))</f>
        <v>W</v>
      </c>
      <c r="F47" s="106" t="str">
        <f>IF(startday=1,INDEX(weekDayNames,5),INDEX(weekDayNames,6))</f>
        <v>Th</v>
      </c>
      <c r="G47" s="106" t="str">
        <f>IF(startday=1,INDEX(weekDayNames,6),INDEX(weekDayNames,7))</f>
        <v>F</v>
      </c>
      <c r="H47" s="105" t="str">
        <f>IF(startday=1,INDEX(weekDayNames,7),INDEX(weekDayNames,1))</f>
        <v>Sa</v>
      </c>
      <c r="I47" s="103"/>
      <c r="J47" s="147" t="s">
        <v>163</v>
      </c>
      <c r="K47" s="114" t="s">
        <v>95</v>
      </c>
      <c r="L47" s="103"/>
      <c r="M47" s="105" t="str">
        <f>IF(startday=1,INDEX(weekDayNames,1),INDEX(weekDayNames,2))</f>
        <v>Su</v>
      </c>
      <c r="N47" s="106" t="str">
        <f>IF(startday=1,INDEX(weekDayNames,2),INDEX(weekDayNames,3))</f>
        <v>M</v>
      </c>
      <c r="O47" s="106" t="str">
        <f>IF(startday=1,INDEX(weekDayNames,3),INDEX(weekDayNames,4))</f>
        <v>Tu</v>
      </c>
      <c r="P47" s="106" t="str">
        <f>IF(startday=1,INDEX(weekDayNames,4),INDEX(weekDayNames,5))</f>
        <v>W</v>
      </c>
      <c r="Q47" s="106" t="str">
        <f>IF(startday=1,INDEX(weekDayNames,5),INDEX(weekDayNames,6))</f>
        <v>Th</v>
      </c>
      <c r="R47" s="106" t="str">
        <f>IF(startday=1,INDEX(weekDayNames,6),INDEX(weekDayNames,7))</f>
        <v>F</v>
      </c>
      <c r="S47" s="105" t="str">
        <f>IF(startday=1,INDEX(weekDayNames,7),INDEX(weekDayNames,1))</f>
        <v>Sa</v>
      </c>
      <c r="T47" s="103"/>
      <c r="U47" s="113">
        <v>5</v>
      </c>
      <c r="V47" s="114" t="s">
        <v>95</v>
      </c>
      <c r="W47" s="100"/>
      <c r="X47" s="100"/>
      <c r="Y47" s="100"/>
      <c r="Z47" s="100"/>
      <c r="AA47" s="100"/>
    </row>
    <row r="48" spans="1:28" s="41" customFormat="1" ht="12.95" customHeight="1" x14ac:dyDescent="0.2">
      <c r="A48" s="100"/>
      <c r="B48" s="109">
        <f t="array" ref="B48:H53">IF(MONTH(B46)&lt;&gt;MONTH(DATE(YEAR(B46),MONTH(B46),1)-WEEKDAY(DATE(YEAR(B46),MONTH(B46),1),startday)+(WeekNo-1)*7+WeekDay),"",DATE(YEAR(B46),MONTH(B46),1)-WEEKDAY(DATE(YEAR(B46),MONTH(B46),1),startday)+(WeekNo-1)*7+WeekDay)</f>
        <v>44136</v>
      </c>
      <c r="C48" s="112">
        <v>44137</v>
      </c>
      <c r="D48" s="148">
        <v>44138</v>
      </c>
      <c r="E48" s="111">
        <v>44139</v>
      </c>
      <c r="F48" s="111">
        <v>44140</v>
      </c>
      <c r="G48" s="112">
        <v>44141</v>
      </c>
      <c r="H48" s="109">
        <v>44142</v>
      </c>
      <c r="I48" s="103"/>
      <c r="J48" s="131">
        <v>13</v>
      </c>
      <c r="K48" s="108" t="s">
        <v>143</v>
      </c>
      <c r="L48" s="103"/>
      <c r="M48" s="109" t="str">
        <f t="array" ref="M48:S53">IF(MONTH(M46)&lt;&gt;MONTH(DATE(YEAR(M46),MONTH(M46),1)-WEEKDAY(DATE(YEAR(M46),MONTH(M46),1),startday)+(WeekNo-1)*7+WeekDay),"",DATE(YEAR(M46),MONTH(M46),1)-WEEKDAY(DATE(YEAR(M46),MONTH(M46),1),startday)+(WeekNo-1)*7+WeekDay)</f>
        <v/>
      </c>
      <c r="N48" s="149" t="str">
        <v/>
      </c>
      <c r="O48" s="111" t="str">
        <v/>
      </c>
      <c r="P48" s="111" t="str">
        <v/>
      </c>
      <c r="Q48" s="112" t="str">
        <v/>
      </c>
      <c r="R48" s="112" t="str">
        <v/>
      </c>
      <c r="S48" s="109">
        <v>44317</v>
      </c>
      <c r="T48" s="103"/>
      <c r="U48" s="132">
        <v>13</v>
      </c>
      <c r="V48" s="108" t="s">
        <v>143</v>
      </c>
      <c r="W48" s="100"/>
      <c r="X48" s="100"/>
      <c r="Y48" s="100"/>
      <c r="Z48" s="100"/>
      <c r="AA48" s="100"/>
    </row>
    <row r="49" spans="1:28" s="41" customFormat="1" ht="12.95" customHeight="1" x14ac:dyDescent="0.2">
      <c r="A49" s="100"/>
      <c r="B49" s="109">
        <v>44143</v>
      </c>
      <c r="C49" s="112">
        <v>44144</v>
      </c>
      <c r="D49" s="111">
        <v>44145</v>
      </c>
      <c r="E49" s="112">
        <v>44146</v>
      </c>
      <c r="F49" s="112">
        <v>44147</v>
      </c>
      <c r="G49" s="112">
        <v>44148</v>
      </c>
      <c r="H49" s="109">
        <v>44149</v>
      </c>
      <c r="I49" s="103"/>
      <c r="J49" s="113">
        <v>19</v>
      </c>
      <c r="K49" s="114" t="s">
        <v>95</v>
      </c>
      <c r="L49" s="103"/>
      <c r="M49" s="109">
        <v>44318</v>
      </c>
      <c r="N49" s="112">
        <v>44319</v>
      </c>
      <c r="O49" s="111">
        <v>44320</v>
      </c>
      <c r="P49" s="112">
        <v>44321</v>
      </c>
      <c r="Q49" s="112">
        <v>44322</v>
      </c>
      <c r="R49" s="112">
        <v>44323</v>
      </c>
      <c r="S49" s="109">
        <v>44324</v>
      </c>
      <c r="T49" s="103"/>
      <c r="U49" s="113">
        <v>19</v>
      </c>
      <c r="V49" s="114" t="s">
        <v>95</v>
      </c>
      <c r="W49" s="100"/>
      <c r="X49" s="100"/>
      <c r="Y49" s="136"/>
      <c r="Z49" s="100"/>
      <c r="AA49" s="100"/>
    </row>
    <row r="50" spans="1:28" s="42" customFormat="1" ht="12.95" customHeight="1" x14ac:dyDescent="0.3">
      <c r="A50" s="101"/>
      <c r="B50" s="109">
        <v>44150</v>
      </c>
      <c r="C50" s="112">
        <v>44151</v>
      </c>
      <c r="D50" s="112">
        <v>44152</v>
      </c>
      <c r="E50" s="115">
        <v>44153</v>
      </c>
      <c r="F50" s="112">
        <v>44154</v>
      </c>
      <c r="G50" s="112">
        <v>44155</v>
      </c>
      <c r="H50" s="109">
        <v>44156</v>
      </c>
      <c r="I50" s="103"/>
      <c r="J50" s="107">
        <v>27</v>
      </c>
      <c r="K50" s="108" t="s">
        <v>143</v>
      </c>
      <c r="L50" s="103"/>
      <c r="M50" s="109">
        <v>44325</v>
      </c>
      <c r="N50" s="112">
        <v>44326</v>
      </c>
      <c r="O50" s="112">
        <v>44327</v>
      </c>
      <c r="P50" s="115">
        <v>44328</v>
      </c>
      <c r="Q50" s="112">
        <v>44329</v>
      </c>
      <c r="R50" s="112">
        <v>44330</v>
      </c>
      <c r="S50" s="109">
        <v>44331</v>
      </c>
      <c r="T50" s="103"/>
      <c r="U50" s="132">
        <v>27</v>
      </c>
      <c r="V50" s="108" t="s">
        <v>143</v>
      </c>
      <c r="W50" s="101"/>
      <c r="X50" s="101"/>
      <c r="Y50" s="133"/>
      <c r="Z50" s="100"/>
      <c r="AA50" s="100"/>
      <c r="AB50" s="41"/>
    </row>
    <row r="51" spans="1:28" s="41" customFormat="1" ht="12.95" customHeight="1" x14ac:dyDescent="0.3">
      <c r="A51" s="100"/>
      <c r="B51" s="109">
        <v>44157</v>
      </c>
      <c r="C51" s="112">
        <v>44158</v>
      </c>
      <c r="D51" s="111">
        <v>44159</v>
      </c>
      <c r="E51" s="112">
        <v>44160</v>
      </c>
      <c r="F51" s="112">
        <v>44161</v>
      </c>
      <c r="G51" s="112">
        <v>44162</v>
      </c>
      <c r="H51" s="109">
        <v>44163</v>
      </c>
      <c r="I51" s="103"/>
      <c r="L51" s="103"/>
      <c r="M51" s="109">
        <v>44332</v>
      </c>
      <c r="N51" s="112">
        <v>44333</v>
      </c>
      <c r="O51" s="111">
        <v>44334</v>
      </c>
      <c r="P51" s="112">
        <v>44335</v>
      </c>
      <c r="Q51" s="112">
        <v>44336</v>
      </c>
      <c r="R51" s="112">
        <v>44337</v>
      </c>
      <c r="S51" s="109">
        <v>44338</v>
      </c>
      <c r="T51" s="103"/>
      <c r="W51" s="100"/>
      <c r="X51" s="100"/>
      <c r="Y51" s="133"/>
      <c r="Z51" s="100"/>
      <c r="AA51" s="101"/>
    </row>
    <row r="52" spans="1:28" s="41" customFormat="1" ht="12.95" customHeight="1" x14ac:dyDescent="0.2">
      <c r="A52" s="100"/>
      <c r="B52" s="109">
        <v>44164</v>
      </c>
      <c r="C52" s="112">
        <v>44165</v>
      </c>
      <c r="D52" s="112" t="str">
        <v/>
      </c>
      <c r="E52" s="115" t="str">
        <v/>
      </c>
      <c r="F52" s="112" t="str">
        <v/>
      </c>
      <c r="G52" s="112" t="str">
        <v/>
      </c>
      <c r="H52" s="109" t="str">
        <v/>
      </c>
      <c r="I52" s="103"/>
      <c r="L52" s="103"/>
      <c r="M52" s="109">
        <v>44339</v>
      </c>
      <c r="N52" s="112">
        <v>44340</v>
      </c>
      <c r="O52" s="112">
        <v>44341</v>
      </c>
      <c r="P52" s="115">
        <v>44342</v>
      </c>
      <c r="Q52" s="112">
        <v>44343</v>
      </c>
      <c r="R52" s="112">
        <v>44344</v>
      </c>
      <c r="S52" s="109">
        <v>44345</v>
      </c>
      <c r="T52" s="103"/>
      <c r="W52" s="100"/>
      <c r="X52" s="100"/>
      <c r="Y52" s="133"/>
      <c r="Z52" s="100"/>
      <c r="AA52" s="100"/>
    </row>
    <row r="53" spans="1:28" s="41" customFormat="1" ht="12.95" customHeight="1" x14ac:dyDescent="0.3">
      <c r="A53" s="100"/>
      <c r="B53" s="109" t="str">
        <v/>
      </c>
      <c r="C53" s="112" t="str">
        <v/>
      </c>
      <c r="D53" s="112" t="str">
        <v/>
      </c>
      <c r="E53" s="112" t="str">
        <v/>
      </c>
      <c r="F53" s="112" t="str">
        <v/>
      </c>
      <c r="G53" s="112" t="str">
        <v/>
      </c>
      <c r="H53" s="109" t="str">
        <v/>
      </c>
      <c r="I53" s="103"/>
      <c r="J53" s="150"/>
      <c r="K53" s="117"/>
      <c r="L53" s="103"/>
      <c r="M53" s="109">
        <v>44346</v>
      </c>
      <c r="N53" s="112">
        <v>44347</v>
      </c>
      <c r="O53" s="112" t="str">
        <v/>
      </c>
      <c r="P53" s="112" t="str">
        <v/>
      </c>
      <c r="Q53" s="112" t="str">
        <v/>
      </c>
      <c r="R53" s="112" t="str">
        <v/>
      </c>
      <c r="S53" s="109" t="str">
        <v/>
      </c>
      <c r="T53" s="103"/>
      <c r="U53" s="151"/>
      <c r="V53" s="103"/>
      <c r="W53" s="100"/>
      <c r="X53" s="100"/>
      <c r="Y53" s="152"/>
      <c r="Z53" s="101"/>
      <c r="AA53" s="100"/>
      <c r="AB53" s="42"/>
    </row>
    <row r="54" spans="1:28" s="41" customFormat="1" ht="4.7" customHeight="1" x14ac:dyDescent="0.3">
      <c r="A54" s="100"/>
      <c r="B54" s="103"/>
      <c r="C54" s="103"/>
      <c r="D54" s="103"/>
      <c r="E54" s="103"/>
      <c r="F54" s="103"/>
      <c r="G54" s="103"/>
      <c r="H54" s="103"/>
      <c r="I54" s="103"/>
      <c r="J54" s="100"/>
      <c r="K54" s="100"/>
      <c r="L54" s="103"/>
      <c r="M54" s="101"/>
      <c r="N54" s="101"/>
      <c r="O54" s="101"/>
      <c r="P54" s="101"/>
      <c r="Q54" s="101"/>
      <c r="R54" s="101"/>
      <c r="S54" s="101"/>
      <c r="T54" s="103"/>
      <c r="U54" s="101"/>
      <c r="V54" s="101"/>
      <c r="W54" s="100"/>
      <c r="X54" s="100"/>
      <c r="Y54" s="133"/>
      <c r="Z54" s="100"/>
      <c r="AA54" s="100"/>
    </row>
    <row r="55" spans="1:28" s="41" customFormat="1" ht="11.25" x14ac:dyDescent="0.2">
      <c r="A55" s="100"/>
      <c r="B55" s="389">
        <f>DATE(year,12,1)</f>
        <v>44166</v>
      </c>
      <c r="C55" s="390"/>
      <c r="D55" s="390"/>
      <c r="E55" s="390"/>
      <c r="F55" s="390"/>
      <c r="G55" s="390"/>
      <c r="H55" s="390"/>
      <c r="I55" s="103"/>
      <c r="J55" s="391" t="s">
        <v>105</v>
      </c>
      <c r="K55" s="391"/>
      <c r="L55" s="103"/>
      <c r="M55" s="389">
        <f>DATE(year+1,6,1)</f>
        <v>44348</v>
      </c>
      <c r="N55" s="390"/>
      <c r="O55" s="390"/>
      <c r="P55" s="390"/>
      <c r="Q55" s="390"/>
      <c r="R55" s="390"/>
      <c r="S55" s="390"/>
      <c r="T55" s="103"/>
      <c r="U55" s="391" t="s">
        <v>106</v>
      </c>
      <c r="V55" s="391"/>
      <c r="W55" s="100"/>
      <c r="X55" s="100"/>
      <c r="Y55" s="100"/>
      <c r="Z55" s="100"/>
      <c r="AA55" s="100"/>
    </row>
    <row r="56" spans="1:28" s="41" customFormat="1" ht="12.95" customHeight="1" x14ac:dyDescent="0.2">
      <c r="A56" s="100"/>
      <c r="B56" s="105" t="str">
        <f>IF(startday=1,INDEX(weekDayNames,1),INDEX(weekDayNames,2))</f>
        <v>Su</v>
      </c>
      <c r="C56" s="106" t="str">
        <f>IF(startday=1,INDEX(weekDayNames,2),INDEX(weekDayNames,3))</f>
        <v>M</v>
      </c>
      <c r="D56" s="106" t="str">
        <f>IF(startday=1,INDEX(weekDayNames,3),INDEX(weekDayNames,4))</f>
        <v>Tu</v>
      </c>
      <c r="E56" s="106" t="str">
        <f>IF(startday=1,INDEX(weekDayNames,4),INDEX(weekDayNames,5))</f>
        <v>W</v>
      </c>
      <c r="F56" s="106" t="str">
        <f>IF(startday=1,INDEX(weekDayNames,5),INDEX(weekDayNames,6))</f>
        <v>Th</v>
      </c>
      <c r="G56" s="106" t="str">
        <f>IF(startday=1,INDEX(weekDayNames,6),INDEX(weekDayNames,7))</f>
        <v>F</v>
      </c>
      <c r="H56" s="105" t="str">
        <f>IF(startday=1,INDEX(weekDayNames,7),INDEX(weekDayNames,1))</f>
        <v>Sa</v>
      </c>
      <c r="I56" s="103"/>
      <c r="J56" s="113">
        <v>3</v>
      </c>
      <c r="K56" s="114" t="s">
        <v>95</v>
      </c>
      <c r="L56" s="103"/>
      <c r="M56" s="105" t="str">
        <f>IF(startday=1,INDEX(weekDayNames,1),INDEX(weekDayNames,2))</f>
        <v>Su</v>
      </c>
      <c r="N56" s="106" t="str">
        <f>IF(startday=1,INDEX(weekDayNames,2),INDEX(weekDayNames,3))</f>
        <v>M</v>
      </c>
      <c r="O56" s="106" t="str">
        <f>IF(startday=1,INDEX(weekDayNames,3),INDEX(weekDayNames,4))</f>
        <v>Tu</v>
      </c>
      <c r="P56" s="106" t="str">
        <f>IF(startday=1,INDEX(weekDayNames,4),INDEX(weekDayNames,5))</f>
        <v>W</v>
      </c>
      <c r="Q56" s="106" t="str">
        <f>IF(startday=1,INDEX(weekDayNames,5),INDEX(weekDayNames,6))</f>
        <v>Th</v>
      </c>
      <c r="R56" s="106" t="str">
        <f>IF(startday=1,INDEX(weekDayNames,6),INDEX(weekDayNames,7))</f>
        <v>F</v>
      </c>
      <c r="S56" s="105" t="str">
        <f>IF(startday=1,INDEX(weekDayNames,7),INDEX(weekDayNames,1))</f>
        <v>Sa</v>
      </c>
      <c r="T56" s="103"/>
      <c r="U56" s="113">
        <v>2</v>
      </c>
      <c r="V56" s="114" t="s">
        <v>95</v>
      </c>
      <c r="W56" s="100"/>
      <c r="X56" s="100"/>
      <c r="Y56" s="100"/>
      <c r="Z56" s="100"/>
      <c r="AA56" s="100"/>
    </row>
    <row r="57" spans="1:28" s="41" customFormat="1" ht="12.95" customHeight="1" x14ac:dyDescent="0.2">
      <c r="A57" s="100"/>
      <c r="B57" s="109" t="str">
        <f t="array" ref="B57:H62">IF(MONTH(B55)&lt;&gt;MONTH(DATE(YEAR(B55),MONTH(B55),1)-WEEKDAY(DATE(YEAR(B55),MONTH(B55),1),startday)+(WeekNo-1)*7+WeekDay),"",DATE(YEAR(B55),MONTH(B55),1)-WEEKDAY(DATE(YEAR(B55),MONTH(B55),1),startday)+(WeekNo-1)*7+WeekDay)</f>
        <v/>
      </c>
      <c r="C57" s="112" t="str">
        <v/>
      </c>
      <c r="D57" s="111">
        <v>44166</v>
      </c>
      <c r="E57" s="112">
        <v>44167</v>
      </c>
      <c r="F57" s="112">
        <v>44168</v>
      </c>
      <c r="G57" s="112">
        <v>44169</v>
      </c>
      <c r="H57" s="109">
        <v>44170</v>
      </c>
      <c r="I57" s="103"/>
      <c r="J57" s="107">
        <v>11</v>
      </c>
      <c r="K57" s="108" t="s">
        <v>143</v>
      </c>
      <c r="L57" s="103"/>
      <c r="M57" s="109" t="str">
        <f t="array" ref="M57:S62">IF(MONTH(M55)&lt;&gt;MONTH(DATE(YEAR(M55),MONTH(M55),1)-WEEKDAY(DATE(YEAR(M55),MONTH(M55),1),startday)+(WeekNo-1)*7+WeekDay),"",DATE(YEAR(M55),MONTH(M55),1)-WEEKDAY(DATE(YEAR(M55),MONTH(M55),1),startday)+(WeekNo-1)*7+WeekDay)</f>
        <v/>
      </c>
      <c r="N57" s="112" t="str">
        <v/>
      </c>
      <c r="O57" s="111">
        <v>44348</v>
      </c>
      <c r="P57" s="112">
        <v>44349</v>
      </c>
      <c r="Q57" s="112">
        <v>44350</v>
      </c>
      <c r="R57" s="112">
        <v>44351</v>
      </c>
      <c r="S57" s="109">
        <v>44352</v>
      </c>
      <c r="T57" s="103"/>
      <c r="U57" s="132">
        <v>10</v>
      </c>
      <c r="V57" s="108" t="s">
        <v>143</v>
      </c>
      <c r="W57" s="100"/>
      <c r="X57" s="100"/>
      <c r="Y57" s="100"/>
      <c r="Z57" s="100"/>
      <c r="AA57" s="100"/>
    </row>
    <row r="58" spans="1:28" s="41" customFormat="1" ht="12.95" customHeight="1" x14ac:dyDescent="0.2">
      <c r="A58" s="100"/>
      <c r="B58" s="109">
        <v>44171</v>
      </c>
      <c r="C58" s="112">
        <v>44172</v>
      </c>
      <c r="D58" s="112">
        <v>44173</v>
      </c>
      <c r="E58" s="115">
        <v>44174</v>
      </c>
      <c r="F58" s="112">
        <v>44175</v>
      </c>
      <c r="G58" s="112">
        <v>44176</v>
      </c>
      <c r="H58" s="109">
        <v>44177</v>
      </c>
      <c r="I58" s="103"/>
      <c r="J58" s="113">
        <v>17</v>
      </c>
      <c r="K58" s="114" t="s">
        <v>95</v>
      </c>
      <c r="L58" s="103"/>
      <c r="M58" s="109">
        <v>44353</v>
      </c>
      <c r="N58" s="112">
        <v>44354</v>
      </c>
      <c r="O58" s="112">
        <v>44355</v>
      </c>
      <c r="P58" s="115">
        <v>44356</v>
      </c>
      <c r="Q58" s="112">
        <v>44357</v>
      </c>
      <c r="R58" s="112">
        <v>44358</v>
      </c>
      <c r="S58" s="109">
        <v>44359</v>
      </c>
      <c r="T58" s="103"/>
      <c r="U58" s="113">
        <v>16</v>
      </c>
      <c r="V58" s="114" t="s">
        <v>95</v>
      </c>
      <c r="W58" s="100"/>
      <c r="X58" s="100"/>
      <c r="Y58" s="100"/>
      <c r="Z58" s="100"/>
      <c r="AA58" s="100"/>
    </row>
    <row r="59" spans="1:28" s="41" customFormat="1" ht="12.95" customHeight="1" x14ac:dyDescent="0.2">
      <c r="A59" s="100"/>
      <c r="B59" s="109">
        <v>44178</v>
      </c>
      <c r="C59" s="112">
        <v>44179</v>
      </c>
      <c r="D59" s="111">
        <v>44180</v>
      </c>
      <c r="E59" s="112">
        <v>44181</v>
      </c>
      <c r="F59" s="112">
        <v>44182</v>
      </c>
      <c r="G59" s="112">
        <v>44183</v>
      </c>
      <c r="H59" s="109">
        <v>44184</v>
      </c>
      <c r="I59" s="103"/>
      <c r="J59" s="120">
        <v>31</v>
      </c>
      <c r="K59" s="140" t="s">
        <v>156</v>
      </c>
      <c r="L59" s="103"/>
      <c r="M59" s="109">
        <v>44360</v>
      </c>
      <c r="N59" s="112">
        <v>44361</v>
      </c>
      <c r="O59" s="111">
        <v>44362</v>
      </c>
      <c r="P59" s="112">
        <v>44363</v>
      </c>
      <c r="Q59" s="112">
        <v>44364</v>
      </c>
      <c r="R59" s="112">
        <v>44365</v>
      </c>
      <c r="S59" s="109">
        <v>44366</v>
      </c>
      <c r="T59" s="103"/>
      <c r="U59" s="132">
        <v>24</v>
      </c>
      <c r="V59" s="108" t="s">
        <v>143</v>
      </c>
      <c r="W59" s="100"/>
      <c r="X59" s="100"/>
      <c r="Y59" s="100"/>
      <c r="Z59" s="100"/>
      <c r="AA59" s="100"/>
    </row>
    <row r="60" spans="1:28" s="42" customFormat="1" ht="12.95" customHeight="1" x14ac:dyDescent="0.3">
      <c r="A60" s="101"/>
      <c r="B60" s="109">
        <v>44185</v>
      </c>
      <c r="C60" s="112">
        <v>44186</v>
      </c>
      <c r="D60" s="112">
        <v>44187</v>
      </c>
      <c r="E60" s="112">
        <v>44188</v>
      </c>
      <c r="F60" s="112">
        <v>44189</v>
      </c>
      <c r="G60" s="112">
        <v>44190</v>
      </c>
      <c r="H60" s="109">
        <v>44191</v>
      </c>
      <c r="I60" s="103"/>
      <c r="J60" s="120">
        <v>31</v>
      </c>
      <c r="K60" s="155" t="s">
        <v>107</v>
      </c>
      <c r="L60" s="103"/>
      <c r="M60" s="109">
        <v>44367</v>
      </c>
      <c r="N60" s="112">
        <v>44368</v>
      </c>
      <c r="O60" s="112">
        <v>44369</v>
      </c>
      <c r="P60" s="115">
        <v>44370</v>
      </c>
      <c r="Q60" s="112">
        <v>44371</v>
      </c>
      <c r="R60" s="112">
        <v>44372</v>
      </c>
      <c r="S60" s="109">
        <v>44373</v>
      </c>
      <c r="T60" s="103"/>
      <c r="U60" s="153">
        <v>30</v>
      </c>
      <c r="V60" s="154" t="s">
        <v>153</v>
      </c>
      <c r="W60" s="101"/>
      <c r="X60" s="101"/>
      <c r="Y60" s="100"/>
      <c r="Z60" s="100"/>
      <c r="AA60" s="100"/>
      <c r="AB60" s="41"/>
    </row>
    <row r="61" spans="1:28" s="41" customFormat="1" ht="12.95" customHeight="1" x14ac:dyDescent="0.3">
      <c r="A61" s="100"/>
      <c r="B61" s="109">
        <v>44192</v>
      </c>
      <c r="C61" s="112">
        <v>44193</v>
      </c>
      <c r="D61" s="110">
        <v>44194</v>
      </c>
      <c r="E61" s="115">
        <v>44195</v>
      </c>
      <c r="F61" s="112">
        <v>44196</v>
      </c>
      <c r="G61" s="112" t="str">
        <v/>
      </c>
      <c r="H61" s="109" t="str">
        <v/>
      </c>
      <c r="I61" s="103"/>
      <c r="L61" s="103"/>
      <c r="M61" s="109">
        <v>44374</v>
      </c>
      <c r="N61" s="112">
        <v>44375</v>
      </c>
      <c r="O61" s="110">
        <v>44376</v>
      </c>
      <c r="P61" s="115">
        <v>44377</v>
      </c>
      <c r="Q61" s="112" t="str">
        <v/>
      </c>
      <c r="R61" s="110" t="str">
        <v/>
      </c>
      <c r="S61" s="109" t="str">
        <v/>
      </c>
      <c r="T61" s="103"/>
      <c r="U61" s="156"/>
      <c r="V61" s="103"/>
      <c r="W61" s="100"/>
      <c r="X61" s="100"/>
      <c r="Y61" s="100"/>
      <c r="Z61" s="100"/>
      <c r="AA61" s="101"/>
    </row>
    <row r="62" spans="1:28" s="41" customFormat="1" ht="12.95" customHeight="1" x14ac:dyDescent="0.2">
      <c r="A62" s="100"/>
      <c r="B62" s="109" t="str">
        <v/>
      </c>
      <c r="C62" s="111" t="str">
        <v/>
      </c>
      <c r="D62" s="112" t="str">
        <v/>
      </c>
      <c r="E62" s="112" t="str">
        <v/>
      </c>
      <c r="F62" s="112" t="str">
        <v/>
      </c>
      <c r="G62" s="112" t="str">
        <v/>
      </c>
      <c r="H62" s="109" t="str">
        <v/>
      </c>
      <c r="I62" s="103"/>
      <c r="J62" s="100"/>
      <c r="K62" s="100"/>
      <c r="L62" s="103"/>
      <c r="M62" s="109" t="str">
        <v/>
      </c>
      <c r="N62" s="112" t="str">
        <v/>
      </c>
      <c r="O62" s="112" t="str">
        <v/>
      </c>
      <c r="P62" s="115" t="str">
        <v/>
      </c>
      <c r="Q62" s="112" t="str">
        <v/>
      </c>
      <c r="R62" s="112" t="str">
        <v/>
      </c>
      <c r="S62" s="109" t="str">
        <v/>
      </c>
      <c r="T62" s="103"/>
      <c r="U62" s="156"/>
      <c r="V62" s="103"/>
      <c r="W62" s="100"/>
      <c r="X62" s="100"/>
      <c r="Y62" s="100"/>
      <c r="Z62" s="100"/>
      <c r="AA62" s="100"/>
    </row>
    <row r="63" spans="1:28" s="41" customFormat="1" ht="14.25" x14ac:dyDescent="0.3">
      <c r="B63" s="43"/>
      <c r="C63" s="43"/>
      <c r="D63" s="43"/>
      <c r="E63" s="43"/>
      <c r="F63" s="43"/>
      <c r="G63" s="43"/>
      <c r="H63" s="43"/>
      <c r="I63" s="43"/>
      <c r="J63" s="46"/>
      <c r="K63" s="43"/>
      <c r="L63" s="43"/>
      <c r="M63" s="35"/>
      <c r="N63" s="35"/>
      <c r="O63" s="35"/>
      <c r="P63" s="35"/>
      <c r="Q63" s="35"/>
      <c r="R63" s="35"/>
      <c r="S63" s="35"/>
      <c r="T63" s="43"/>
      <c r="U63" s="47"/>
      <c r="V63" s="43"/>
      <c r="Y63" s="42"/>
      <c r="Z63" s="42"/>
      <c r="AB63" s="42"/>
    </row>
    <row r="64" spans="1:28" s="41" customFormat="1" x14ac:dyDescent="0.2">
      <c r="B64" s="35"/>
      <c r="C64" s="35"/>
      <c r="D64" s="35"/>
      <c r="E64" s="35"/>
      <c r="F64" s="35"/>
      <c r="G64" s="35"/>
      <c r="H64" s="35"/>
      <c r="I64" s="43"/>
      <c r="J64" s="46"/>
      <c r="K64" s="43"/>
      <c r="L64" s="43"/>
      <c r="M64" s="35"/>
      <c r="N64" s="35"/>
      <c r="O64" s="35"/>
      <c r="P64" s="35"/>
      <c r="Q64" s="35"/>
      <c r="R64" s="35"/>
      <c r="S64" s="35"/>
      <c r="T64" s="43"/>
      <c r="U64" s="43"/>
      <c r="V64" s="43"/>
    </row>
    <row r="65" spans="2:28" s="41" customFormat="1" x14ac:dyDescent="0.2">
      <c r="B65" s="35"/>
      <c r="C65" s="35"/>
      <c r="D65" s="35"/>
      <c r="E65" s="35"/>
      <c r="F65" s="35"/>
      <c r="G65" s="35"/>
      <c r="H65" s="35"/>
      <c r="I65" s="35"/>
      <c r="J65" s="36"/>
      <c r="K65" s="35"/>
      <c r="L65" s="35"/>
      <c r="M65" s="35"/>
      <c r="N65" s="35"/>
      <c r="O65" s="35"/>
      <c r="P65" s="35"/>
      <c r="Q65" s="35"/>
      <c r="R65" s="35"/>
      <c r="S65" s="35"/>
      <c r="T65" s="35"/>
      <c r="U65" s="35"/>
      <c r="V65" s="35"/>
    </row>
    <row r="66" spans="2:28" s="41" customFormat="1" x14ac:dyDescent="0.2">
      <c r="B66" s="35"/>
      <c r="C66" s="35"/>
      <c r="D66" s="35"/>
      <c r="E66" s="35"/>
      <c r="F66" s="35"/>
      <c r="G66" s="35"/>
      <c r="H66" s="35"/>
      <c r="I66" s="35"/>
      <c r="J66" s="36"/>
      <c r="K66" s="35"/>
      <c r="L66" s="35"/>
      <c r="M66" s="35"/>
      <c r="N66" s="35"/>
      <c r="O66" s="35"/>
      <c r="P66" s="35"/>
      <c r="Q66" s="35"/>
      <c r="R66" s="35"/>
      <c r="S66" s="35"/>
      <c r="T66" s="35"/>
      <c r="U66" s="35"/>
      <c r="V66" s="35"/>
    </row>
    <row r="67" spans="2:28" s="41" customFormat="1" ht="11.25" customHeight="1" x14ac:dyDescent="0.2">
      <c r="B67" s="35"/>
      <c r="C67" s="35"/>
      <c r="D67" s="35"/>
      <c r="E67" s="35"/>
      <c r="F67" s="35"/>
      <c r="G67" s="35"/>
      <c r="H67" s="35"/>
      <c r="I67" s="35"/>
      <c r="J67" s="36"/>
      <c r="K67" s="35"/>
      <c r="L67" s="35"/>
      <c r="M67" s="35"/>
      <c r="N67" s="35"/>
      <c r="O67" s="35"/>
      <c r="P67" s="35"/>
      <c r="Q67" s="35"/>
      <c r="R67" s="35"/>
      <c r="S67" s="35"/>
      <c r="T67" s="35"/>
      <c r="U67" s="35"/>
      <c r="V67" s="35"/>
    </row>
    <row r="68" spans="2:28" s="41" customFormat="1" ht="4.5" customHeight="1" x14ac:dyDescent="0.2">
      <c r="B68" s="35"/>
      <c r="C68" s="35"/>
      <c r="D68" s="35"/>
      <c r="E68" s="35"/>
      <c r="F68" s="35"/>
      <c r="G68" s="35"/>
      <c r="H68" s="35"/>
      <c r="I68" s="35"/>
      <c r="J68" s="36"/>
      <c r="K68" s="35"/>
      <c r="L68" s="35"/>
      <c r="M68" s="35"/>
      <c r="N68" s="35"/>
      <c r="O68" s="35"/>
      <c r="P68" s="35"/>
      <c r="Q68" s="35"/>
      <c r="R68" s="35"/>
      <c r="S68" s="35"/>
      <c r="T68" s="35"/>
      <c r="U68" s="35"/>
      <c r="V68" s="35"/>
    </row>
    <row r="69" spans="2:28" x14ac:dyDescent="0.2">
      <c r="Y69" s="41"/>
      <c r="Z69" s="41"/>
      <c r="AA69" s="41"/>
      <c r="AB69" s="41"/>
    </row>
    <row r="70" spans="2:28" x14ac:dyDescent="0.2">
      <c r="M70" s="41"/>
      <c r="Y70" s="41"/>
      <c r="Z70" s="41"/>
      <c r="AB70" s="41"/>
    </row>
    <row r="71" spans="2:28" x14ac:dyDescent="0.2">
      <c r="M71" s="41"/>
      <c r="Y71" s="41"/>
      <c r="Z71" s="41"/>
      <c r="AB71" s="41"/>
    </row>
    <row r="72" spans="2:28" x14ac:dyDescent="0.2">
      <c r="L72" s="41"/>
      <c r="M72" s="41"/>
    </row>
    <row r="73" spans="2:28" ht="14.25" x14ac:dyDescent="0.3">
      <c r="L73" s="41"/>
      <c r="M73" s="42"/>
      <c r="R73" s="50"/>
      <c r="S73" s="39"/>
    </row>
    <row r="74" spans="2:28" x14ac:dyDescent="0.2">
      <c r="M74" s="41"/>
    </row>
    <row r="75" spans="2:28" x14ac:dyDescent="0.2">
      <c r="K75" s="82"/>
      <c r="M75" s="41"/>
    </row>
    <row r="76" spans="2:28" x14ac:dyDescent="0.2">
      <c r="K76" s="82"/>
      <c r="M76" s="41"/>
    </row>
    <row r="77" spans="2:28" x14ac:dyDescent="0.2">
      <c r="K77" s="39"/>
      <c r="M77" s="41"/>
    </row>
  </sheetData>
  <customSheetViews>
    <customSheetView guid="{350610BE-E33E-45EF-97EC-9E2830199A90}" showGridLines="0" fitToPage="1" topLeftCell="A31">
      <selection activeCell="A2" sqref="A2:K2"/>
      <pageMargins left="0.25" right="0.25" top="0.25" bottom="0.35" header="0.25" footer="0.2"/>
      <printOptions horizontalCentered="1"/>
      <pageSetup scale="93" orientation="landscape" r:id="rId1"/>
      <headerFooter alignWithMargins="0">
        <oddFooter>&amp;L&amp;8&amp;K00-049Calendar Templates by Vertex42.com&amp;R&amp;8&amp;K00-049http://www.vertex42.com/calendars/</oddFooter>
      </headerFooter>
    </customSheetView>
  </customSheetViews>
  <mergeCells count="37">
    <mergeCell ref="B55:H55"/>
    <mergeCell ref="J55:K55"/>
    <mergeCell ref="M55:S55"/>
    <mergeCell ref="U55:V55"/>
    <mergeCell ref="Y35:Y39"/>
    <mergeCell ref="B37:H37"/>
    <mergeCell ref="J37:K37"/>
    <mergeCell ref="M37:S37"/>
    <mergeCell ref="U37:V37"/>
    <mergeCell ref="B46:H46"/>
    <mergeCell ref="J46:K46"/>
    <mergeCell ref="M46:S46"/>
    <mergeCell ref="U46:V46"/>
    <mergeCell ref="B28:H28"/>
    <mergeCell ref="J28:K28"/>
    <mergeCell ref="M28:S28"/>
    <mergeCell ref="U28:V28"/>
    <mergeCell ref="O4:S4"/>
    <mergeCell ref="B7:V7"/>
    <mergeCell ref="M4:N4"/>
    <mergeCell ref="J12:K12"/>
    <mergeCell ref="B19:H19"/>
    <mergeCell ref="J19:K19"/>
    <mergeCell ref="M19:S19"/>
    <mergeCell ref="U19:V19"/>
    <mergeCell ref="Y7:Y11"/>
    <mergeCell ref="B9:H9"/>
    <mergeCell ref="J9:K9"/>
    <mergeCell ref="M9:S9"/>
    <mergeCell ref="U9:V9"/>
    <mergeCell ref="J10:K10"/>
    <mergeCell ref="J11:K11"/>
    <mergeCell ref="A1:K1"/>
    <mergeCell ref="A2:K2"/>
    <mergeCell ref="D4:E4"/>
    <mergeCell ref="F4:H4"/>
    <mergeCell ref="K4:L4"/>
  </mergeCells>
  <conditionalFormatting sqref="M21:S26 M44:S44 M43 B48:D48 B49:H53 M39:S42 F48:H48 M49:S53 M48:O48 Q48:S48 B11:H17 B21:H26 B30:H35 B39:H44 B57:H62 M11:S17 M30:S33 M35:S35 M34:N34 P34:S34 R43:S43 P43 M57:S60 M62:S62 M61:N61 P61:S61">
    <cfRule type="expression" dxfId="15" priority="17" stopIfTrue="1">
      <formula>OR(WEEKDAY(B11,1)=1,WEEKDAY(B11,1)=7)</formula>
    </cfRule>
    <cfRule type="cellIs" dxfId="14" priority="18" stopIfTrue="1" operator="equal">
      <formula>""</formula>
    </cfRule>
  </conditionalFormatting>
  <conditionalFormatting sqref="E48">
    <cfRule type="expression" dxfId="13" priority="15" stopIfTrue="1">
      <formula>OR(WEEKDAY(E48,1)=1,WEEKDAY(E48,1)=7)</formula>
    </cfRule>
    <cfRule type="cellIs" dxfId="12" priority="16" stopIfTrue="1" operator="equal">
      <formula>""</formula>
    </cfRule>
  </conditionalFormatting>
  <conditionalFormatting sqref="N43">
    <cfRule type="expression" dxfId="11" priority="13" stopIfTrue="1">
      <formula>OR(WEEKDAY(N43,1)=1,WEEKDAY(N43,1)=7)</formula>
    </cfRule>
    <cfRule type="cellIs" dxfId="10" priority="14" stopIfTrue="1" operator="equal">
      <formula>""</formula>
    </cfRule>
  </conditionalFormatting>
  <conditionalFormatting sqref="P48">
    <cfRule type="expression" dxfId="9" priority="11" stopIfTrue="1">
      <formula>OR(WEEKDAY(P48,1)=1,WEEKDAY(P48,1)=7)</formula>
    </cfRule>
    <cfRule type="cellIs" dxfId="8" priority="12" stopIfTrue="1" operator="equal">
      <formula>""</formula>
    </cfRule>
  </conditionalFormatting>
  <conditionalFormatting sqref="O34">
    <cfRule type="expression" dxfId="7" priority="7" stopIfTrue="1">
      <formula>OR(WEEKDAY(O34,1)=1,WEEKDAY(O34,1)=7)</formula>
    </cfRule>
    <cfRule type="cellIs" dxfId="6" priority="8" stopIfTrue="1" operator="equal">
      <formula>""</formula>
    </cfRule>
  </conditionalFormatting>
  <conditionalFormatting sqref="Q43">
    <cfRule type="expression" dxfId="5" priority="5" stopIfTrue="1">
      <formula>OR(WEEKDAY(Q43,1)=1,WEEKDAY(Q43,1)=7)</formula>
    </cfRule>
    <cfRule type="cellIs" dxfId="4" priority="6" stopIfTrue="1" operator="equal">
      <formula>""</formula>
    </cfRule>
  </conditionalFormatting>
  <conditionalFormatting sqref="O43">
    <cfRule type="expression" dxfId="3" priority="3" stopIfTrue="1">
      <formula>OR(WEEKDAY(O43,1)=1,WEEKDAY(O43,1)=7)</formula>
    </cfRule>
    <cfRule type="cellIs" dxfId="2" priority="4" stopIfTrue="1" operator="equal">
      <formula>""</formula>
    </cfRule>
  </conditionalFormatting>
  <conditionalFormatting sqref="O61">
    <cfRule type="expression" dxfId="1" priority="1" stopIfTrue="1">
      <formula>OR(WEEKDAY(O61,1)=1,WEEKDAY(O61,1)=7)</formula>
    </cfRule>
    <cfRule type="cellIs" dxfId="0" priority="2" stopIfTrue="1" operator="equal">
      <formula>""</formula>
    </cfRule>
  </conditionalFormatting>
  <hyperlinks>
    <hyperlink ref="A2" r:id="rId2" xr:uid="{AD8B9438-A330-484C-9F85-FC7F30C182D4}"/>
  </hyperlinks>
  <printOptions horizontalCentered="1"/>
  <pageMargins left="0.25" right="0.25" top="0.25" bottom="0.35" header="0.25" footer="0.2"/>
  <pageSetup scale="82" orientation="landscape" r:id="rId3"/>
  <headerFooter alignWithMargins="0">
    <oddFooter>&amp;L&amp;8&amp;K00-049Calendar Templates by Vertex42.com&amp;R&amp;8&amp;K00-049http://www.vertex42.com/calendars/</oddFooter>
  </headerFooter>
  <drawing r:id="rId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G12"/>
  <sheetViews>
    <sheetView workbookViewId="0">
      <selection activeCell="D24" sqref="D24"/>
    </sheetView>
  </sheetViews>
  <sheetFormatPr defaultRowHeight="15" x14ac:dyDescent="0.25"/>
  <cols>
    <col min="3" max="3" width="18" bestFit="1" customWidth="1"/>
    <col min="4" max="4" width="22.85546875" bestFit="1" customWidth="1"/>
    <col min="5" max="5" width="19" bestFit="1" customWidth="1"/>
    <col min="6" max="6" width="25.42578125" bestFit="1" customWidth="1"/>
  </cols>
  <sheetData>
    <row r="1" spans="1:7" x14ac:dyDescent="0.25">
      <c r="A1" t="s">
        <v>31</v>
      </c>
      <c r="B1" t="s">
        <v>46</v>
      </c>
      <c r="C1" t="s">
        <v>1</v>
      </c>
      <c r="D1" t="s">
        <v>8</v>
      </c>
      <c r="E1" t="s">
        <v>14</v>
      </c>
      <c r="F1" t="s">
        <v>15</v>
      </c>
      <c r="G1" t="s">
        <v>46</v>
      </c>
    </row>
    <row r="2" spans="1:7" x14ac:dyDescent="0.25">
      <c r="A2" t="s">
        <v>32</v>
      </c>
      <c r="B2" t="s">
        <v>47</v>
      </c>
      <c r="C2" t="s">
        <v>3</v>
      </c>
      <c r="D2" t="s">
        <v>10</v>
      </c>
      <c r="E2" t="s">
        <v>12</v>
      </c>
      <c r="G2" t="s">
        <v>47</v>
      </c>
    </row>
    <row r="3" spans="1:7" x14ac:dyDescent="0.25">
      <c r="B3" t="s">
        <v>48</v>
      </c>
      <c r="G3" t="s">
        <v>48</v>
      </c>
    </row>
    <row r="4" spans="1:7" x14ac:dyDescent="0.25">
      <c r="B4" t="s">
        <v>49</v>
      </c>
      <c r="G4" t="s">
        <v>49</v>
      </c>
    </row>
    <row r="5" spans="1:7" x14ac:dyDescent="0.25">
      <c r="G5" t="s">
        <v>50</v>
      </c>
    </row>
    <row r="10" spans="1:7" x14ac:dyDescent="0.25">
      <c r="A10" t="s">
        <v>13</v>
      </c>
      <c r="D10" t="s">
        <v>19</v>
      </c>
    </row>
    <row r="11" spans="1:7" x14ac:dyDescent="0.25">
      <c r="A11" t="s">
        <v>11</v>
      </c>
      <c r="D11" t="s">
        <v>20</v>
      </c>
    </row>
    <row r="12" spans="1:7" x14ac:dyDescent="0.25">
      <c r="D12" t="s">
        <v>21</v>
      </c>
    </row>
  </sheetData>
  <customSheetViews>
    <customSheetView guid="{08C97B7F-67EE-4463-AA3D-5024C5CFCC42}" state="hidden">
      <selection activeCell="F1" sqref="F1:F2"/>
      <pageMargins left="0.7" right="0.7" top="0.75" bottom="0.75" header="0.3" footer="0.3"/>
    </customSheetView>
    <customSheetView guid="{350610BE-E33E-45EF-97EC-9E2830199A90}" state="hidden">
      <selection activeCell="D24" sqref="D24"/>
      <pageMargins left="0.7" right="0.7" top="0.75" bottom="0.75" header="0.3" footer="0.3"/>
    </customSheetView>
  </customSheetView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18</vt:i4>
      </vt:variant>
    </vt:vector>
  </HeadingPairs>
  <TitlesOfParts>
    <vt:vector size="27" baseType="lpstr">
      <vt:lpstr>Contact Information</vt:lpstr>
      <vt:lpstr>Narrative</vt:lpstr>
      <vt:lpstr>Budget Detail &amp; Amendments</vt:lpstr>
      <vt:lpstr>Budget Roll-Up</vt:lpstr>
      <vt:lpstr>Project Roll-Up</vt:lpstr>
      <vt:lpstr>Improvement Plan</vt:lpstr>
      <vt:lpstr>Program Assurances</vt:lpstr>
      <vt:lpstr>20-21 Calendar</vt:lpstr>
      <vt:lpstr>Do Not Edit</vt:lpstr>
      <vt:lpstr>Contracted</vt:lpstr>
      <vt:lpstr>ContractedServices</vt:lpstr>
      <vt:lpstr>Other</vt:lpstr>
      <vt:lpstr>Personnel</vt:lpstr>
      <vt:lpstr>'20-21 Calendar'!Print_Area</vt:lpstr>
      <vt:lpstr>'Budget Detail &amp; Amendments'!Print_Area</vt:lpstr>
      <vt:lpstr>'Contact Information'!Print_Area</vt:lpstr>
      <vt:lpstr>Narrative!Print_Area</vt:lpstr>
      <vt:lpstr>Quarter_1</vt:lpstr>
      <vt:lpstr>Quarter1</vt:lpstr>
      <vt:lpstr>Salary</vt:lpstr>
      <vt:lpstr>'20-21 Calendar'!startday</vt:lpstr>
      <vt:lpstr>Supplies</vt:lpstr>
      <vt:lpstr>Telephone</vt:lpstr>
      <vt:lpstr>Travel</vt:lpstr>
      <vt:lpstr>'20-21 Calendar'!year</vt:lpstr>
      <vt:lpstr>Yes</vt:lpstr>
      <vt:lpstr>YesNo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Treaster, Jacque</dc:creator>
  <cp:lastModifiedBy>Larson-Pohndorf, Teresa</cp:lastModifiedBy>
  <cp:lastPrinted>2019-10-15T20:23:21Z</cp:lastPrinted>
  <dcterms:created xsi:type="dcterms:W3CDTF">2017-02-07T21:45:49Z</dcterms:created>
  <dcterms:modified xsi:type="dcterms:W3CDTF">2020-10-13T23:49:41Z</dcterms:modified>
</cp:coreProperties>
</file>