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3"/>
  <workbookPr/>
  <mc:AlternateContent xmlns:mc="http://schemas.openxmlformats.org/markup-compatibility/2006">
    <mc:Choice Requires="x15">
      <x15ac:absPath xmlns:x15ac="http://schemas.microsoft.com/office/spreadsheetml/2010/11/ac" url="https://montanaedu-my.sharepoint.com/personal/perkins_msu_montana_edu/Documents/Perkins/Great Falls College/25-26/Reserve/"/>
    </mc:Choice>
  </mc:AlternateContent>
  <xr:revisionPtr revIDLastSave="501" documentId="8_{FC9F65E5-72B4-4D78-887A-C20D956D8127}" xr6:coauthVersionLast="47" xr6:coauthVersionMax="47" xr10:uidLastSave="{3DDDE611-85CF-46B3-A131-5AEEE89286E9}"/>
  <workbookProtection workbookAlgorithmName="SHA-512" workbookHashValue="JPUTFzu7eMT1evWD5ttbhEO7qWM/ntc22Q+F6Qa/V5bheO9oxn7LlFasOr1wO7Z6NUMooMznihFeMXLVnq1VcQ==" workbookSaltValue="JI1KKQzhXJq2b1obDK0emQ==" workbookSpinCount="100000" lockStructure="1"/>
  <bookViews>
    <workbookView xWindow="-120" yWindow="-120" windowWidth="29040" windowHeight="15720" tabRatio="810" firstSheet="1"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8" i="4" l="1"/>
  <c r="V136" i="4"/>
  <c r="V135" i="4"/>
  <c r="V134" i="4"/>
  <c r="V133" i="4"/>
  <c r="V132" i="4"/>
  <c r="V131" i="4"/>
  <c r="V130" i="4"/>
  <c r="V129" i="4"/>
  <c r="V128" i="4"/>
  <c r="V127" i="4"/>
  <c r="V115" i="4"/>
  <c r="V114" i="4"/>
  <c r="V113" i="4"/>
  <c r="V112" i="4"/>
  <c r="V111" i="4"/>
  <c r="V87" i="4"/>
  <c r="V86" i="4"/>
  <c r="V85" i="4"/>
  <c r="V84" i="4"/>
  <c r="V83" i="4"/>
  <c r="V82" i="4"/>
  <c r="V81" i="4"/>
  <c r="V80" i="4"/>
  <c r="V79" i="4"/>
  <c r="V78" i="4"/>
  <c r="V73" i="4"/>
  <c r="V72" i="4"/>
  <c r="V71" i="4"/>
  <c r="V70" i="4"/>
  <c r="V69" i="4"/>
  <c r="V68" i="4"/>
  <c r="V67" i="4"/>
  <c r="V66" i="4"/>
  <c r="V65" i="4"/>
  <c r="V64" i="4"/>
  <c r="V56" i="4"/>
  <c r="V55" i="4"/>
  <c r="V54" i="4"/>
  <c r="V53" i="4"/>
  <c r="V52" i="4"/>
  <c r="V51" i="4"/>
  <c r="V50" i="4"/>
  <c r="V49" i="4"/>
  <c r="V42" i="4"/>
  <c r="V41" i="4"/>
  <c r="V40" i="4"/>
  <c r="V39" i="4"/>
  <c r="V38" i="4"/>
  <c r="V37" i="4"/>
  <c r="V36" i="4"/>
  <c r="V35" i="4"/>
  <c r="V34" i="4"/>
  <c r="V20" i="4"/>
  <c r="V21" i="4"/>
  <c r="V22" i="4"/>
  <c r="V23" i="4"/>
  <c r="V24" i="4"/>
  <c r="V25" i="4"/>
  <c r="V26" i="4"/>
  <c r="V27" i="4"/>
  <c r="V28" i="4"/>
  <c r="S136" i="4"/>
  <c r="S135" i="4"/>
  <c r="S134" i="4"/>
  <c r="S133" i="4"/>
  <c r="S132" i="4"/>
  <c r="S131" i="4"/>
  <c r="S130" i="4"/>
  <c r="S129" i="4"/>
  <c r="S128" i="4"/>
  <c r="S127" i="4"/>
  <c r="S115" i="4"/>
  <c r="S114" i="4"/>
  <c r="S113" i="4"/>
  <c r="S112" i="4"/>
  <c r="S111" i="4"/>
  <c r="S110" i="4"/>
  <c r="V110" i="4" s="1"/>
  <c r="S87" i="4"/>
  <c r="S86" i="4"/>
  <c r="S85" i="4"/>
  <c r="S84" i="4"/>
  <c r="S83" i="4"/>
  <c r="S82" i="4"/>
  <c r="S81" i="4"/>
  <c r="S80" i="4"/>
  <c r="S79" i="4"/>
  <c r="S78" i="4"/>
  <c r="S73" i="4"/>
  <c r="S72" i="4"/>
  <c r="S71" i="4"/>
  <c r="S70" i="4"/>
  <c r="S69" i="4"/>
  <c r="S68" i="4"/>
  <c r="S67" i="4"/>
  <c r="S66" i="4"/>
  <c r="S65" i="4"/>
  <c r="S64" i="4"/>
  <c r="S56" i="4"/>
  <c r="S55" i="4"/>
  <c r="S54" i="4"/>
  <c r="S53" i="4"/>
  <c r="S52" i="4"/>
  <c r="S51" i="4"/>
  <c r="S50" i="4"/>
  <c r="S49" i="4"/>
  <c r="S42" i="4"/>
  <c r="S41" i="4"/>
  <c r="S40" i="4"/>
  <c r="S39" i="4"/>
  <c r="S38" i="4"/>
  <c r="S37" i="4"/>
  <c r="S36" i="4"/>
  <c r="S35" i="4"/>
  <c r="S34" i="4"/>
  <c r="S20" i="4"/>
  <c r="S21" i="4"/>
  <c r="S22" i="4"/>
  <c r="S23" i="4"/>
  <c r="S24" i="4"/>
  <c r="S25" i="4"/>
  <c r="S26" i="4"/>
  <c r="S27" i="4"/>
  <c r="S28" i="4"/>
  <c r="P136" i="4"/>
  <c r="P135" i="4"/>
  <c r="P134" i="4"/>
  <c r="P133" i="4"/>
  <c r="P132" i="4"/>
  <c r="P131" i="4"/>
  <c r="P130" i="4"/>
  <c r="P129" i="4"/>
  <c r="P128" i="4"/>
  <c r="P127" i="4"/>
  <c r="P115" i="4"/>
  <c r="P114" i="4"/>
  <c r="P113" i="4"/>
  <c r="P112" i="4"/>
  <c r="P111" i="4"/>
  <c r="P110" i="4"/>
  <c r="P109" i="4"/>
  <c r="S109" i="4" s="1"/>
  <c r="V109" i="4" s="1"/>
  <c r="P108" i="4"/>
  <c r="S108" i="4" s="1"/>
  <c r="V108" i="4" s="1"/>
  <c r="P107" i="4"/>
  <c r="S107" i="4" s="1"/>
  <c r="V107" i="4" s="1"/>
  <c r="P106" i="4"/>
  <c r="S106" i="4" s="1"/>
  <c r="V106" i="4" s="1"/>
  <c r="P101" i="4"/>
  <c r="S101" i="4" s="1"/>
  <c r="V101" i="4" s="1"/>
  <c r="P100" i="4"/>
  <c r="S100" i="4" s="1"/>
  <c r="V100" i="4" s="1"/>
  <c r="P99" i="4"/>
  <c r="S99" i="4" s="1"/>
  <c r="V99" i="4" s="1"/>
  <c r="P98" i="4"/>
  <c r="S98" i="4" s="1"/>
  <c r="V98" i="4" s="1"/>
  <c r="P97" i="4"/>
  <c r="S97" i="4" s="1"/>
  <c r="V97" i="4" s="1"/>
  <c r="P96" i="4"/>
  <c r="S96" i="4" s="1"/>
  <c r="V96" i="4" s="1"/>
  <c r="P95" i="4"/>
  <c r="S95" i="4" s="1"/>
  <c r="V95" i="4" s="1"/>
  <c r="P94" i="4"/>
  <c r="S94" i="4" s="1"/>
  <c r="V94" i="4" s="1"/>
  <c r="P93" i="4"/>
  <c r="S93" i="4" s="1"/>
  <c r="V93" i="4" s="1"/>
  <c r="P92" i="4"/>
  <c r="S92" i="4" s="1"/>
  <c r="V92" i="4" s="1"/>
  <c r="P87" i="4"/>
  <c r="P86" i="4"/>
  <c r="P85" i="4"/>
  <c r="P84" i="4"/>
  <c r="P83" i="4"/>
  <c r="P82" i="4"/>
  <c r="P81" i="4"/>
  <c r="P80" i="4"/>
  <c r="P79" i="4"/>
  <c r="P78" i="4"/>
  <c r="P73" i="4"/>
  <c r="P72" i="4"/>
  <c r="P71" i="4"/>
  <c r="P70" i="4"/>
  <c r="P69" i="4"/>
  <c r="P68" i="4"/>
  <c r="P67" i="4"/>
  <c r="P66" i="4"/>
  <c r="P65" i="4"/>
  <c r="P64" i="4"/>
  <c r="C18" i="5" l="1"/>
  <c r="J11" i="8"/>
  <c r="J10" i="8"/>
  <c r="J9" i="8"/>
  <c r="J7" i="8"/>
  <c r="J6" i="8"/>
  <c r="J5" i="8"/>
  <c r="J4" i="8"/>
  <c r="J3" i="8"/>
  <c r="H11" i="8"/>
  <c r="H10" i="8"/>
  <c r="H9" i="8"/>
  <c r="H7" i="8"/>
  <c r="H6" i="8"/>
  <c r="H5" i="8"/>
  <c r="H4" i="8"/>
  <c r="H3" i="8"/>
  <c r="F11" i="8"/>
  <c r="F10" i="8"/>
  <c r="F9" i="8"/>
  <c r="F7" i="8"/>
  <c r="F6" i="8"/>
  <c r="F5" i="8"/>
  <c r="F4" i="8"/>
  <c r="F3" i="8"/>
  <c r="P56" i="4" l="1"/>
  <c r="P55" i="4"/>
  <c r="P54" i="4"/>
  <c r="P53" i="4"/>
  <c r="P52" i="4"/>
  <c r="P51" i="4"/>
  <c r="P50" i="4"/>
  <c r="P49" i="4"/>
  <c r="P48" i="4"/>
  <c r="S48" i="4" s="1"/>
  <c r="V48" i="4" s="1"/>
  <c r="P47" i="4"/>
  <c r="P42" i="4"/>
  <c r="P41" i="4"/>
  <c r="P40" i="4"/>
  <c r="P39" i="4"/>
  <c r="P38" i="4"/>
  <c r="P37" i="4"/>
  <c r="P36" i="4"/>
  <c r="P35" i="4"/>
  <c r="P34" i="4"/>
  <c r="P33" i="4"/>
  <c r="S33" i="4" s="1"/>
  <c r="V33" i="4" s="1"/>
  <c r="P28" i="4"/>
  <c r="P27" i="4"/>
  <c r="P26" i="4"/>
  <c r="P25" i="4"/>
  <c r="P24" i="4"/>
  <c r="P23" i="4"/>
  <c r="P22" i="4"/>
  <c r="P21" i="4"/>
  <c r="P20" i="4"/>
  <c r="P19" i="4"/>
  <c r="S19" i="4" s="1"/>
  <c r="V19" i="4" s="1"/>
  <c r="S47" i="4" l="1"/>
  <c r="F12" i="8"/>
  <c r="H8" i="8"/>
  <c r="F8" i="8"/>
  <c r="P102" i="4"/>
  <c r="G12" i="7" s="1"/>
  <c r="P137" i="4"/>
  <c r="G20" i="7" s="1"/>
  <c r="S57" i="4"/>
  <c r="K6" i="7" s="1"/>
  <c r="S88" i="4"/>
  <c r="K11" i="7" s="1"/>
  <c r="V88" i="4"/>
  <c r="O11" i="7" s="1"/>
  <c r="S43" i="4"/>
  <c r="K5" i="7" s="1"/>
  <c r="V43" i="4"/>
  <c r="O5" i="7" s="1"/>
  <c r="S102" i="4"/>
  <c r="K12" i="7" s="1"/>
  <c r="V102" i="4"/>
  <c r="O12" i="7" s="1"/>
  <c r="S74" i="4"/>
  <c r="K10" i="7" s="1"/>
  <c r="V74" i="4"/>
  <c r="O10" i="7" s="1"/>
  <c r="V116" i="4"/>
  <c r="O13" i="7" s="1"/>
  <c r="S116" i="4"/>
  <c r="K13" i="7" s="1"/>
  <c r="V29" i="4"/>
  <c r="O4" i="7" s="1"/>
  <c r="S29" i="4"/>
  <c r="K4" i="7" s="1"/>
  <c r="P29" i="4"/>
  <c r="G4" i="7" s="1"/>
  <c r="P57" i="4"/>
  <c r="G6" i="7" s="1"/>
  <c r="P88" i="4"/>
  <c r="G11" i="7" s="1"/>
  <c r="P43" i="4"/>
  <c r="G5" i="7" s="1"/>
  <c r="P116" i="4"/>
  <c r="G13" i="7" s="1"/>
  <c r="P74" i="4"/>
  <c r="G10" i="7" s="1"/>
  <c r="V47" i="4" l="1"/>
  <c r="H12"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12" i="8" l="1"/>
  <c r="V57" i="4"/>
  <c r="S120" i="4"/>
  <c r="H28" i="5"/>
  <c r="H32" i="5" s="1"/>
  <c r="P120" i="4"/>
  <c r="I28" i="5"/>
  <c r="I32" i="5" s="1"/>
  <c r="F28" i="5"/>
  <c r="F32" i="5" s="1"/>
  <c r="O6" i="7" l="1"/>
  <c r="V59" i="4"/>
  <c r="V120" i="4" s="1"/>
  <c r="J18" i="5"/>
  <c r="J26" i="5"/>
  <c r="J13" i="5"/>
  <c r="J19" i="5"/>
  <c r="J21" i="5" l="1"/>
  <c r="N102" i="4" l="1"/>
  <c r="C12" i="7" s="1"/>
  <c r="C20" i="5" s="1"/>
  <c r="U102" i="4"/>
  <c r="R102" i="4"/>
  <c r="O102" i="4"/>
  <c r="U74" i="4"/>
  <c r="R74" i="4"/>
  <c r="O74" i="4"/>
  <c r="N74" i="4"/>
  <c r="C10" i="7"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<sst xmlns="http://schemas.openxmlformats.org/spreadsheetml/2006/main" count="665" uniqueCount="278">
  <si>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</si>
  <si>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</si>
  <si>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</si>
  <si>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</si>
  <si>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</si>
  <si>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</si>
  <si>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</si>
  <si>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Great Falls College</t>
  </si>
  <si>
    <t>Grant Year:</t>
  </si>
  <si>
    <t>2025-2026</t>
  </si>
  <si>
    <t>Grant Manager:</t>
  </si>
  <si>
    <t>Weigum</t>
  </si>
  <si>
    <t>Staci</t>
  </si>
  <si>
    <t>Last Name</t>
  </si>
  <si>
    <t>First Name</t>
  </si>
  <si>
    <t>2100 16th Ave South</t>
  </si>
  <si>
    <t>Address</t>
  </si>
  <si>
    <t>Great Falls</t>
  </si>
  <si>
    <t>MT</t>
  </si>
  <si>
    <t xml:space="preserve">City </t>
  </si>
  <si>
    <t>State</t>
  </si>
  <si>
    <t>Zip Code</t>
  </si>
  <si>
    <t>406-771-4390</t>
  </si>
  <si>
    <t>406-771-4329</t>
  </si>
  <si>
    <t>Phone</t>
  </si>
  <si>
    <t>Extension</t>
  </si>
  <si>
    <t>Fax</t>
  </si>
  <si>
    <t>staci.weigum@gfcmsu.edu</t>
  </si>
  <si>
    <t>Email Address</t>
  </si>
  <si>
    <t>Fiscal Manager:</t>
  </si>
  <si>
    <t>Roberts</t>
  </si>
  <si>
    <t>Carmen</t>
  </si>
  <si>
    <t xml:space="preserve">MT </t>
  </si>
  <si>
    <t>406-771-4392</t>
  </si>
  <si>
    <t>carmen.roberts@gfcmsu.edu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</si>
  <si>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</si>
  <si>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</si>
  <si>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</si>
  <si>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</si>
  <si>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Shannon Marr, Director of Recruitment and Enrollment</t>
  </si>
  <si>
    <t>shannon.marr1@gfcmsu.edu</t>
  </si>
  <si>
    <t>Stacy Lowry, Reporting and Grants Coordinator</t>
  </si>
  <si>
    <t>stacy.lowry@gfcmsu.edu</t>
  </si>
  <si>
    <t>Project/Program Purchase #1</t>
  </si>
  <si>
    <t>Project Title:</t>
  </si>
  <si>
    <t>Orientation Modules</t>
  </si>
  <si>
    <t>Begin Quarter: (Please select):</t>
  </si>
  <si>
    <t>Quarter 1</t>
  </si>
  <si>
    <t>End Quarter: (Please select):</t>
  </si>
  <si>
    <t>Ongoing</t>
  </si>
  <si>
    <t>Project/Program/Purchase Summary</t>
  </si>
  <si>
    <t xml:space="preserve">Great Falls College remains committed to supporting our Dual Enrollment students through our orientation module, first launched in Spring 2025. This project ensures that students receive the guidance and resources needed to successfully transition into college-level coursework. By continuing to refine and expand the orientation module, we aim to enhance student preparedness, engagement, and overall academic success.
Budget Details: The Office of Recruitment and Enrollment at Great Falls College is funding the orientation product through their yearly budget, so there is no budget for this project.
Priority Area Addressed: This project aligns with multiple priority areas, including:
•	#2 Using technology to enhance career exploration activities.
•	#5 Expand public knowledge of Career &amp; Technical Education and/or Montana Career Pathways program through outreach and career exploration events and activities. 
Specific Description: The orientation module, first launched in Spring 2025, has proven effective in preparing Dual Enrollment students for college coursework. However, to further support student success, our next initiative focuses on enhancing outreach. Unlike traditional students, Dual Enrollment participants are encouraged—but not required—to complete orientation modules prior to registration. A review of this year's drops and withdrawals revealed that many students cited 'Did not receive adequate training/support with D2L' as their primary reason for dropping courses. As all students transition from D2L to Canvas, this presents a valuable opportunity to reinforce familiarity with a new Learning Management System (LMS). To address this, we will revise the Dual Enrollment orientation to include a dedicated Canvas module to get them familiar with logging in. It will also guide and encourage students to explore the 'Passport to Canvas' resource—a critical first step in their learning experience. 
Stakeholders for this activity: Great Falls College Admissions, Teaching and Learning Center’s Instructional Advisor, Advising and Career Services, and First Year Experience group, Dual Enrollment Partner High schools, and students. </t>
  </si>
  <si>
    <t>Expected Measurable Outcome:</t>
  </si>
  <si>
    <t>While some students have completed orientation, we anticipate a significant increase in participation with the introduction of the new LMS system. Our goal for Fall is to have 50% of enrolled students complete the orientation. Since many students will not need to repeat the module, we expect completion rates to decrease by Spring, with a targeted 15% of students engaging with the orientation at that time. By strengthening outreach efforts and reinforcing the importance of orientation, we aim to see a 10% reduction in faculty alerts related to students failing to log in and complete work within the LMS. Additionally, we expect a noticeable decline in calls to the Technology Assistance Center and student services regarding login assistance, demonstrating improved student preparedness and self-sufficiency.</t>
  </si>
  <si>
    <t xml:space="preserve">How does this project advance the use of technology in CTE? </t>
  </si>
  <si>
    <t>This project uses exclusive technology to serve local, regional, and state-wide dual enrollment students in both CTE and general education courses. This technology will enhance career exploration as students will learn to use their NetID for sign on, as well as other essential skills needed in all Career &amp; technical Education (CTE) areas. It will familiarize them with software and login procedures, online training modules, and using technology to find solutions to problems and become self-sufficient. With a strong introduction, students are set to succeed and excel in future college and workplace settings.</t>
  </si>
  <si>
    <t xml:space="preserve">What secondary partnerships, dual enrollment and/or Montana Career Pathways activities does this project support? </t>
  </si>
  <si>
    <t>This project supports partnering high school administrators and counselors as well as Great Falls College staff and faculty, including our Technology Assistance Center. It allows ease of access for all students who have questions, no matter the distance from the institute of learning and sets students on a similar path toward college credentialling.
We also aim to expand knowledge of CTE pathway programs by building modules about degree exploration. These modules will expand student awareness about programs and pathways.</t>
  </si>
  <si>
    <t>Project/Program Purchase #2</t>
  </si>
  <si>
    <t>WOW Event (World of Work)</t>
  </si>
  <si>
    <t>Quarter 4</t>
  </si>
  <si>
    <t>Following three successful years, Great Falls College will continue its involvement as both a steering committee member and host site for the WOW event. This initiative has replaced multiple career pathway exploration events previously held at Great Falls College MSU, including the LIFE event, Girls in STEM, WANTO, Career Days, and the Youth Job Fair. By consolidating these events into a single, large-scale program, Great Falls College has successfully partnered with local and regional industries to expand career exploration opportunities for Montana high school students. The WOW event provides an interactive and engaging environment, allowing students to explore career pathways in a more immersive and meaningful way.
Budget Details: This project will allocate $3,800 to assist with transportation costs for students from distant schools, ensuring equitable access to this career exploration opportunity. Funds will be utilized based on rural school needs, in collaboration with the WOW steering committee to create an effective transportation plan.
Most rural schools in our area have relied on mileage reimbursement for school-owned vehicles, while regional schools frequently operate small buses or passenger vans for student outings. Reimbursing mileage would maximize aid distribution, allowing more schools to participate compared to bus chartering. Based on the State of Montana standard mileage reimbursement rate for 2025/26 of $0.337 per mile, estimated costs are as follows:
•	20-30 miles round trip: $14-$21
•	45-60 miles round trip: $31-$41
•	75-100 miles round trip: $51-$68
This approach ensures a cost-effective strategy that supports student participation from rural areas.
Priority Area Addressed: This project aligns with multiple priority areas, including:
•	#2 Using technology to enhance career exploration activities.
•	#4 Increasing the number of opportunities for Montana high school students to explore and engage in college and career exploration through dual enrollment with priority given to growing CTE-focused Dual Enrollment programs.
•	#5 Expand public knowledge of Career &amp; Technical Education and/or Montana Career Pathways program through outreach and career exploration events and activities. 
Specific Description: The WOW event is a large-scale workforce development initiative led by Central Montana Works, with significant contributions from the Great Falls Chamber of Commerce, Great Falls College, and University of Providence. Hosted on the campuses of Great Falls College and University of Providence, the event provides students with direct exposure to a college setting.
Serving middle and high school students throughout Central Montana, WOW fosters an integrated, continuous workforce development model that aligns with the needs of both local and statewide industries. The overarching objectives of the program include:
1.	Increasing dual enrollment participation
2.	Expanding enrollment in Career and Technical Education (CTE) programs
Perkins Reserve will play an active role in supporting this initiative.
Additionally, Great Falls College will coordinate post-event workshops, guiding students through their remaining high school years and post-graduation plans. These workshops will introduce dual enrollment pathways, helping students complete general education requirements or prerequisites for certificate and associate degree programs. By providing students with a comprehensive look at how their interests can translate into careers, this initiative aims to increase CTE program awareness and participation throughout Montana.
Stakeholders for this activity: Local and regional grades 7-12  students, United Way of Cascade County, regional businesses and industries, Great Falls Public School District/local districts/regional districts, Great Falls College faculty and CTE program directors, Great Falls College Continuing Education and Training, Great Falls Area Chamber of Commerce.</t>
  </si>
  <si>
    <t>The WOW initiative aims to increase the number of students participating in Dual Enrollment and expand Career and Technical Education (CTE) enrollment across the Central Montana region. Additionally, we seek to strengthen partnerships with area schools to promote CTE and, in turn, increase the number of qualified high school teachers who can teach dual credit courses.
To assess the long-term impact of these efforts, the WOW Steering Committee is considering hiring an assessment specialist to develop a graduation survey or other metrics. This tool will be administered at the end of students’ primary education to evaluate the effectiveness of career exploration activities such as WOW, 7th-grade tours, field trips, and similar initiatives. By tracking student engagement with Dual Enrollment and other career preparation programs, we aim to understand how these experiences contribute to solid career pathways for graduating seniors.</t>
  </si>
  <si>
    <t>The industry representatives use didactic strategies to engage students, utilizing virtual welding, computer and digital electronics, industrial robots, a simulated hospital, and other interactive and kinesthetic modalities for students to explore. 
We will also be using Webex and other interactive mediums to talk post-event about career and college opportunities and how to research those across Montana. In fields like health care, student knowledge may be limited to only nursing. Unaware there are a wide range of fields within that branch, these post-event follow-ups will explore those options more thoroughly.</t>
  </si>
  <si>
    <t>This project supports secondary partnerships with regional middle schools and high schools, industry representatives, and community partners. Between the event itself and follow-up in regional schools, the WOW event is a memorable one. It allows engaging student exploration of CTE opportunities that could result in job shadow opportunities or working toward industry recognized credentials.</t>
  </si>
  <si>
    <t>Project/Program Purchase #3</t>
  </si>
  <si>
    <t>CTE Pathways</t>
  </si>
  <si>
    <t>Pathways remain a priority for the 2025-26 fiscal year. With the passage of HB 252, Student and Teacher Advancement for Results and Success Act (STARS Act), the need for strong, well-defined pathways has become even more essential. This year, we will focus on clarifying existing pathways for our affiliate partners while exploring new opportunities that lead to credentialing.
Budget Details: There will be no cost for the project as there is no cost to utilize our existing graphic designer in assisting with the Pathway graphics for advertisements.
Priority Area Addressed: This project aligns with all priority areas, including:
•	#1 Expanding opportunities for students to participate in distance and blended-learning CTE programs. 
•	#2 Using technology to enhance career exploration activities.
•	#3 Increasing access to high-quality CTE programs including (but not limited to) those that offer: dual enrollment, work-based learning, and/or industry recognized credentials. 
•	#4 Increasing the number of opportunities for Montana high school students to explore and engage in college and career exploration through dual enrollment with priority given to growing CTE-focused Dual Enrollment programs.
•	#5 Expand public knowledge of Career &amp; Technical Education and/or Montana Career Pathways program through outreach and career exploration events and activities. 
•	#6 Introducing new or building capacity for existing industry recognized credentials, with priority given to those available to both secondary (through dual enrollment) and post-secondary participants.
•	#7 Pilot new or innovative CTE programs that include a secondary or middle school partnership, especially those that include work-based learning opportunities. 
Specific Description: With the passage of the STARS Act, pathway clarity and credentialing will be a primary focus in fiscal year 2026. Over the summer of 2025, we will collaborate with our graphic designer to rebrand and refine the informational flyers across all Pathways. Each Pathway will not only receive updated graphics but will also feature introductory courses for exploration, followed by opportunities for deeper engagement. Credentialing options will be prominently highlighted, along with post-dual enrollment options designed to support students advancing in their chosen fields, including college and work opportunities. Our goal is to ensure that health science pathways provide clear distinctions between individual specialties while maintaining a strong overall health sciences foundation. Additionally, we will introduce Dental Assisting as a new pathway.
Collaboration with our affiliate partners will be key to maintaining high standards. While colleges issue credentials, our primary focus remains on high schools—ensuring they receive incentives and students are taking relevant coursework. By collaborating closely with high schools in our service area, we aim to develop pathways that directly benefit students and their communities, rather than serving only our college. When necessary, we will partner with other higher education institutions to provide the best possible opportunities for all stakeholders.
Stakeholders for this activity: High school teachers and administrators, college health science division, accounting program chairs and faculty, Early Childhood education program faculty, and Continuing Education and Training personnel.</t>
  </si>
  <si>
    <t>As we introduce new pathways and revise our application process, we are developing a method to track students enrolled in pathways. This will ensure they receive support from academic advising and can successfully meet the projected outcomes of their chosen path. In the 2025-26 academic year, we will add a secondary Dual Enrollment advising position, benefiting all students, with a particular focus on those in pathways.
Additionally, we will analyze pathway popularity to strategically promote high-demand options while also assessing and refining less popular pathways to better align with student interests and needs. Our goal is to increase the number of high school graduates who earn a credential (excluding welding graduates) by 10%. This means we aim to add at least two additional students who will earn a college credential by the end of this fiscal year. This number is expected to rise to 30-40% in the following year, as credentialing often requires one to two years of dual enrollment to complete.</t>
  </si>
  <si>
    <t>Once the pathways are developed and the program outline finalized, the courses are most often offered via multiple modalities, including in-class, synchronous/asynchronous online, and via Hyflex. Each of these modalities would involve the integration of technology and benefit a larger student population, including our more rural schools who may not receive the same CTE opportunities as those in town.</t>
  </si>
  <si>
    <t>This project supports buy-in from multiple partners, including high school teachers, high school administrators, dual credit and CTE instructors, college faculty and program directors, and industry representatives.</t>
  </si>
  <si>
    <t>Project/Program Purchase #4</t>
  </si>
  <si>
    <t>Partner Outreach and Expansion</t>
  </si>
  <si>
    <t>As outlined in the above project, the passage of the Student and Teacher Advancement for Results and Success Act (STARS Act) underscores the need for strong partnerships with affiliate schools. While fostering and strengthening these relationships has always been a priority, the coming year will be crucial to ensuring the successful implementation of the STARS Act. Our efforts to expand partner outreach will continue, with a particular focus on smaller, rural schools that may have fewer course offerings than larger districts, helping to bridge gaps and create equitable opportunities for all students.
Budget Details: There will be no cost for the grant because contact occurs electronically and/or by phone or by participating in already scheduled visits through the Office of Recruitment and Enrollment.
Priority Area Addressed: This project aligns with all priority areas, including:
•	#1 Expanding opportunities for students to participate in distance and blended-learning CTE programs. 
•	#2 Using technology to enhance career exploration activities.
•	#3 Increasing access to high-quality CTE programs including (but not limited to) those that offer: dual enrollment, work-based learning, and/or industry recognized credentials. 
•	#4 Increasing the number of opportunities for Montana high school students to explore and engage in college and career exploration through dual enrollment with priority given to growing CTE-focused Dual Enrollment programs.
•	#5 Expand public knowledge of Career &amp; Technical Education and/or Montana Career Pathways program through outreach and career exploration events and activities. 
•	#6 Introducing new or building capacity for existing industry recognized credentials, with priority given to those available to both secondary (through dual enrollment) and post-secondary participants.
•	#7 Pilot new or innovative CTE programs that include a secondary or middle school partnership, especially those that include work-based learning opportunities. 
Specific Description: This project will focus on strengthening outreach efforts with our current secondary school partners while building connections with schools that do not yet participate in dual enrollment. By enhancing communication with these institutions, we aim to expand opportunities for students interested in Dual Enrollment, particularly in Career and Technical Education (CTE) fields. As pathways are revised for clarity, maintaining effective communication with partner schools is essential.
We will collaborate with concurrent high schools and schools with a robust online student presence. By engaging area principals, we hope to cultivate relationships with teachers who hold a master’s degree or the necessary CTE credentials, potentially increasing the number of concurrent instructors. Additionally, we seek to support educators who may not yet meet qualifications but are interested in teaching dual credit courses. We will assist them in identifying coursework to fulfill degree requirements and obtain the necessary credentials.
During grant year 2024/25, we introduced a modified orientation for concurrent faculty utilizing existing software. New instructors found this resource valuable, so we will continue refining its content to ensure concurrent faculty remain informed about academic and policy updates. This training fostered comprehensive and consistent instruction, while strengthening ties with Great Falls College. Improving communication and collaboration between rural schools and GFC faculty remains a key priority.
The school profile, also introduced in grant year 2024/25, will continue to serve as a vital tool. The profile is a comprehensive data snapshot of dual enrollment at individual high schools. These profiles provide valuable data—including student participation numbers, demographics, pass/fail rates, and average grades per school—as well as annual Dual Enrollment insights that enable schools to compare their performance with peers. These profiles frame discussions about affiliate school participation levels and identifying areas for growth. This information not only offers each school a clearer understanding of their students’ engagement in Dual Enrollment but may also assist them in securing grant funding to support dual enrollment initiatives.
Stakeholders for this activity: Great Falls College, affiliate high school teachers and administrators, dual credit and CTE instructors, and college faculty and program directors.</t>
  </si>
  <si>
    <t>As we expand our concurrent options, we can better track students’ progress through CTE and general education pathways. Collaborating with teachers and administrators, we can evaluate student course load and ensure we offer courses that students find useful in their college journey. With a stronger relationship within our regional schools, we can better accommodate local needs from industry for their students and CTE needs.</t>
  </si>
  <si>
    <t xml:space="preserve">Technology has always played a key role in working with our more rural schools and it will continue to do so. We can visit classrooms for questions about enrollment via Webex and offer the application digitally for submission. This helps keep an open line of communication with our out-of-town partner schools, who may not receive in-person visits as often as in town schools. 
We also utilize technology throughout the credentialing, interviewing, and hiring process, as well as email, Webex, and DocuSign to send transcripts, set meetings, and send paperwork to multiple signers across the state.
Use of orientation technology allows GFC to provide a uniform training opportunity for those who may not be able to attend in-person training. </t>
  </si>
  <si>
    <t>This project supports secondary partnerships with regional high schools, both from a teaching aspect as well as administrative.</t>
  </si>
  <si>
    <t>Project/Program Purchase #5</t>
  </si>
  <si>
    <t>Campus Engagement</t>
  </si>
  <si>
    <t>Campus engagement plays a crucial role in supporting dual-enrolled students as they transition to full-time enrollment. To enhance this experience, GFC is committed to strengthening partnerships with students, their parents, and counselors statewide. Through multiple coordinated contact opportunities, we aim to provide timely updates on deadlines, pathway options, and advising services while fostering a more connected and informed academic journey.
Budget Details: There will be no cost for the project as there is no cost for our methods of outreach at this time.
Priority Area Addressed: This project aligns with multiple priority areas, including:
•	#2 Using technology to enhance career exploration activities.
•	#3 Increasing access to high-quality CTE programs including (but not limited to) those that offer: dual enrollment, work-based learning, and/or industry recognized credentials. 
•	#4 Increasing the number of opportunities for Montana high school students to explore and engage in college and career exploration through dual enrollment with priority given to growing CTE-focused Dual Enrollment programs.
•	#5 Expand public knowledge of Career &amp; Technical Education and/or Montana Career Pathways program through outreach and career exploration events and activities. 
Specific Description: This project aims to enhance communication and awareness of Career and Technical Education (CTE) and Dual Enrollment programs statewide by implementing more efficient and intentional engagement strategies for students and parents. A shift in a more proactive approach versus reactive remains our goal.
To better connect with students, we will continue to explore and utilize various communication methods. While email remains the preferred channel, we recognize that students are more comfortable engaging through Instagram, phone calls, and text messages. Instagram serves as an effective platform for sharing reminders about registration and withdrawal deadlines, highlighting pathway opportunities, promoting information sessions, and monthly newsletters with tips. Students have expressed—through interviews and focus groups—that Instagram is their primary social media platform, whereas email is not regularly utilized. By reaching students through the platforms they interact with daily, we can strengthen our messaging and ensure critical information is received.
Another key initiative is the development of a comprehensive Dual Enrollment calendar, which will outline important dates for concurrent deadlines, information nights, registration nights, and other events. This calendar of dates will be shared on the website, allowing multiple families and schools to access important dates.
By scheduling in advance, we prevent conflicts, provide efficient notice, and improve attendance. All these events have been published in “Semester Quick checks” with key dates per semester, as well as “important deadline” flyers available on the website. 
Additionally, the expansion of advising support, including the establishment of an advising credit framework, will help students explore opportunities while maintaining academic direction—minimizing “random acts of Dual Enrollment.” Through advising, students will receive guidance on credential tracking for the STARS Act and recommendations on efficient course selections that align with high school graduation requirements and college pathways.
To better support parents, we will revise and expand the Frequently Asked Questions (FAQ) section of our website, making it more concise and user-friendly. Currently, the FAQ is overly text-heavy, limiting its effectiveness. These improvements will align with the development of the Dual Enrollment Handbook, project #6, ensuring parents receive clear and accessible information.
Stakeholders for this activity: Great Falls College, high school teachers and administrators, Dual Enrollment students and their parents/guardians, GFC Marketing department to assist with Instagram posts and flyers.</t>
  </si>
  <si>
    <t>Engagement at events remains low compared to overall student numbers, highlighting the need for stronger outreach efforts. One of our key goals is to increase our Instagram to 80 followers by June 2026, ensuring that students have a dedicated and accessible platform for updates.
With an established calendar of activities, we aim to increase attendance at key events, targeting 80 participants at registration nights and 15 attendees at information nights. By scheduling events well in advance and providing consistent reminders, we anticipate greater participation and engagement.
While we do not yet have a set measurable outcome for advising, our first year will serve as a foundation for tracking engagement levels. This baseline will allow us to assess progress and refine our approach in subsequent years to better support students in their academic and career pathways.</t>
  </si>
  <si>
    <t>By leveraging Instagram and monthly email newsletters, we aim to expand our communication platform and enhance student engagement. Through semi-regular updates, we will increase awareness of Career and Technical Education (CTE) programs while providing essential information about registration events, including Cybersecurity and Welding nights in April and May.
Technology serves as a powerful equalizer, enabling students to access critical information independently, rather than relying solely on counselors or family members. By utilizing accessible digital platforms, we can ensure students receive timely updates that support their academic and career pathways.</t>
  </si>
  <si>
    <t>This project supports high school administrators and teachers, students and their families, as well as Dual Enrollment and Montana Career Pathways. With a multi-prong communication plan including students and families, information is available from multiple sources and reinforces the messaging.</t>
  </si>
  <si>
    <t>Project/Program Purchase #6</t>
  </si>
  <si>
    <t>Dual Enrollment Guidebook</t>
  </si>
  <si>
    <t>We will develop a digital Dual Enrollment Guidebook to provide clear, consistent information for students and families navigating the enrollment process. This resource will cover both common and overlooked topics, such as credit transfer, withdrawal policies, and academic pathways. It will support equitable access by helping users make informed decisions, even when direct advising is limited as the STARS Act will lead to more opportunities. The guidebook will also ensure uniform messaging across all  Great Falls College staff.
Budget Details: There will be no cost for the project as the guidebook will remain an online resource, available for updating as needed.
Priority Area Addressed: This project aligns with multiple priority areas, including:
•	#2 Using technology to enhance career exploration activities
•	#4 Increasing the number of opportunities for Montana high school students to explore and engage in college and career exploration through dual enrollment with priority given to growing CTE-focused Dual Enrollment programs.
•	#5 Expand public knowledge of Career &amp; Technical Education and/or Montana Career Pathways program through outreach and career exploration events and activities. 
Specific Description: 
With numerous schools offering Dual Enrollment opportunities, information can often be inconsistent and difficult to access. Students and families frequently rely on informal sources—such as peers, parents, and school staff—for guidance, which can lead to confusion or misinformation. While a website FAQ may address basic questions, it cannot fully capture the complexity of the Dual Enrollment process.
To address this gap, we propose the creation of a comprehensive Digital Dual Enrollment Guidebook. This resource will centralize essential information, including commonly asked questions about cost, registration, and scheduling, as well as less frequently discussed topics such as withdrawal procedures, credit transferability, and academic pathways. It will also help students assess whether they are on track and understand the broader implications of their course selections for their future.
This guidebook will ensure consistent, accurate information about Great Falls College’s Dual Enrollment program, especially as we expand our advising team and as more high school counselors engage with students under the STARS Act. By providing a single, accessible resource, we aim to empower students and families to make informed decisions, even when in-depth advising is not immediately available.
Ultimately, this tool will support equity and access by guiding students toward the right questions and helping them navigate their educational options with confidence.
Stakeholders for this activity: Great Falls College, high school teachers and administrators, dual credit and CTE instructors, and college faculty and program directors.</t>
  </si>
  <si>
    <t>Our goal is to provide unified, accessible information to all partner schools, regardless of size or staffing. Instead of sending frequent, information-heavy emails, we will direct students and families to a centralized landing page featuring the Digital Dual Enrollment Guidebook. While this resource won't replace personalized advising, it allows users to explore topics at their own pace and revisit key information—such as final grades or withdrawal policies—when it becomes relevant. This approach promotes consistency, reduces communication gaps, and empowers students to take ownership of their academic planning.</t>
  </si>
  <si>
    <t>Technology, such as digital guidebooks and virtual communications, are key with the advancement of CTE. Technology is not only an equalizer by creating greater access to information, but students are encouraged to take charge of their own future. They can make decisions or research decisions without relying on others. The guidebook allows students to explore and ask questions they don’t know how to ask. The phrase often used in high education is “You don’t know what you don’t know” and we aim to reduce that barrier.</t>
  </si>
  <si>
    <t>Project/Program Purchase #7</t>
  </si>
  <si>
    <t>Summer Summit- Innovations Run Through It/ Amended to Strengthening Pathways Through Dual Enrollment</t>
  </si>
  <si>
    <t>The Dual Enrollment Summit named Innovations Runt Through It was cancelled in late June 2025. The Perkins Reserve Coordinator is requesting to amend this and projects 8-9 to parse and redistribute professional development funds for a better opportunity in Denver during July.
Budget Details: The grant will provide $2,763.00 for registration, lodging, travel arrangements, and per diem to attend this conference.
Travel
Program Coordinator, Staci Weigum, 1 traveler to attend Dual enrollment pathway conference  July 23-25, 2025, in Denver Colorado and back to Great Falls, MT. This conference is presenting more focus on Pathways than NACEP currently offers, but has similar presenters, offering a conference of quality.
•	Lodging 4 nights hotel $201 X4+ taxes/fees= rounded to $900 to cover fees
•	Meal per diem for 5 days total= $315
o	5 Breakfasts at $16 =$80
o	5 lunches at $19 = $95
o	5 dinners at $28 =$140
•	Transportation costs total- $848 allowable but determining if driving or flyer is better for work schedule and working around hiring interviews currently.
o	If driving- $528.45 roundtrip from Great Falls to Denver (1,568.09 X $0.337 per mile standard)
o	If by air- $450-650 for plane tickets returning on Saturday, plus $80 for a checked bag and $100-120 for ground transportation to/from airport
Other
Program Coordinator, Staci Weigum, 1 traveler to attend Pathways in Dual Enrollment conference in Denver, Colorado July 23-25. Conference registration for non-ADF members is $900, but conference focuses on Pathways.
Priority Area Addressed: This project aligns with multiple priority areas, including:
•	#5 Expand public knowledge of Career &amp; Technical Education and/or Montana Career Pathways program through outreach and career exploration events and activities. 
•	#7 Pilot new or innovative CTE programs that include a secondary or middle school partnership, especially those that include work-based learning opportunities. 
Specific Description: This conference offers the Perkins Reserve Coordinator a valuable opportunity to engage with fellow coordinators across the country in a conference devoted to pathways. Through meaningful face-to-face discussions, attendees can collaboratively develop and implement grant activities and pathways while gaining insight into innovative CTE programs being introduced elsewhere. With the implementation of the STARS Act across our state, hearing how other states coordinate and offer their pathways is invaluable. This conference serves as a dynamic space for learning, growth, and networking, fostering connections among like-minded peers. It provides a platform to address key issues impacting our state’s Dual Enrollment coordinators as we accept new legislation, as well as the students and educators they support. 
We chose to divert funding from the NACEP conference this year, as this conference is attended by several of the same presenters, but with a focus on just pathways in Dual Enrollment and the timing in July, rather than late October, this conference better suits our dual enrollment needs.
Stakeholders for this activity: Great Falls College MSU Academic Division directors and affiliate faculty, partnering high schools, and community industry partners.</t>
  </si>
  <si>
    <t>After attending the summit, the dual enrollment coordinator will report back to campus (specifically to Joint Directors, College Council, and Bridging Opportunities group) and share the major highlights and key takeaways of the experience. This practice is a common expectation of all conference attendees from Great Falls College MSU.</t>
  </si>
  <si>
    <t xml:space="preserve">Building on the insights shared, this conference provides a unique platform for dual enrollment professionals to exchange knowledge, celebrate successes, and reflect on challenges—all contributing to the enhancement of program structures and implementation at Great Falls College MSU and throughout Montana. Previous outcomes from this conference have led to impactful initiatives, including the development of Pathways in Cybersecurity, the adoption of Instagram and texting as communication tools, and the establishment of strong working relationships with Montana Digital Academy. Every year there are new innovations that allow Dual Enrollment to keep evolving and stay efficient. </t>
  </si>
  <si>
    <t>This project supports all partnerships that participate in dual credit.</t>
  </si>
  <si>
    <t>Project/Program Purchase #8</t>
  </si>
  <si>
    <t>Fall Summit- Montana Futures at Work</t>
  </si>
  <si>
    <t>Quarter 2</t>
  </si>
  <si>
    <t>Attend the required Perkins Reserve Workshop/Training meeting that runs concurrently with the Montana Futures at Work summit in Fall 2025. While the location and selected dates have not been announced, it will likely occur October 13-15, 2025 in a resort area of Montana. Amendment- We now know the conference is being held in Kalispell, and so we are requested that extra funds from the NACEp and Innovations Run Through it Symposium be diverted to assist in paying for this conference. 
 Budget Details: The grant will provide $557.30 for lodging and per diem to attend this summit. Great Falls College will cover transportation costs and no registration was charged in 2024.
Travel
Program Coordinator, Staci Weigum, 1 traveler to attend state Perkins coordinator meeting October 13-15 to Kalispell, MT and back to Great Falls, MT. The Dual Enrollment coordinator meet as part of “Montana Futures at Work” Summit. Hotel and per diem has all been updated, due to increase in time needed to reach destination.
•	Lodging 3 nights at $232 per night=$696 (rounded to $745.96 total estimated for taxes, fees, and resort fees that might need to be accounted for)
•	Meal per diem for 3 days total= $165.20 (extra day added due to full day of driving location)
o	3 Breakfasts at $11.20 =$33.60
o	4 lunches at $13.30 = $53.20
o	4 dinners at $19.60 =$78.40
•	Mileage- $155.44 roundtrip from Great Falls to Kalispell (461.25 roundtrip X $0.337 per mile standard)
Priority Area Addressed: This project aligns with multiple priority areas, including:
•	#5 Expand public knowledge of Career &amp; Technical Education and/or Montana Career Pathways program through outreach and career exploration events and activities. 
•	#6 Introducing new or building capacity for existing industry recognized credentials, with priority given to those available to both secondary (through dual enrollment) and post-secondary participants.
•	#7 Pilot new or innovative CTE programs that include a secondary or middle school partnership, especially those that include work-based learning opportunities. 
Specific Description: This workshop is being held October 13-15 in Kalispell, MT. It allows Perkins Reserve coordinators a chance to meet in-person and discuss matters that affect each of our institutions. As a member of the Perkins Reserve grant, I am required to attend but also looking forward to innovative ideas that may stem from this workshop. It is important the coordinator stays up to date on issues affecting our state’s Dual Enrollment coordinators, as well as the students and teachers we represent.
The budget has been amended to include the additional cost of lodging in Kalispell, including an additional night stay, mileage was updated, as well as per diem. With Kalispell being a longer drive, a full other day needed to be accounted for and moved from the remaining budget for NACEP conference over. 
Stakeholders for this activity: Great Falls College MSU faculty mentors, concurrent dual enrollment affiliate faculty, high school dual enrollment partners, students, counselors, and parents.</t>
  </si>
  <si>
    <t xml:space="preserve">Attendance. Implement any changes in managing the grant as suggested and/or required by OCHE. Opportunity to meet with many of my colleagues in person and continue expanding opportunities based off material and information learned during this conference. </t>
  </si>
  <si>
    <t xml:space="preserve">The summit provides a chance for professionals to share what they have learned and in turn that knowledge, including ever-changing uses of technology, especially for CTE, should be implemented where applicable. </t>
  </si>
  <si>
    <t>While it does not directly support any one project, all the projects and partnerships will benefit from the information gathered at this event.</t>
  </si>
  <si>
    <t>Project/Program Purchase #9</t>
  </si>
  <si>
    <t>NACEP National Conference</t>
  </si>
  <si>
    <t>The Perkins Reserve Coordinator will attend the National Alliance for Concurrent Enrollment Partnerships (NACEP) annual conference virtually, rather than attending in-person in Los Angeles, CA from October 26-30, 2025.
Budget Details: The grant will provide $395 for registration to this conference and the original funds will be distributed to the additional cost of the location for Montana Futures at Work conference in October and a more relevant conference in Denver in July about Pathways for Dual Enrollment. 
Travel
Program Coordinator, Staci Weigum, will no longer be attending this conference, but will attend virtually for several reasons. The Pathways conference in July, while similar presenters will be included, is focused on Pathways which is a large focus on our state currently. The timing is also better, as our second block of classes always starts during the NACEP conference, and being away during that time is not ideal. We will however still attend virtually, as it will also allow our new Dual Enrollment Advising position to learn more about dual enrollment while able to ask questions with me present. The experience will be all around better to attend virtually this year.
Other
Virtual Attendance to NACEP (National Alliance of Concurrent Enrollment Partnerships) yearly national conference being held in Los Angeles, CA October 26-30, 2025
Registration for the conference is $395 for Early-bird virtual pricing with NACEP membership. As Early Bird pricing is available until July 31, I am confident we will pay this cost and the virtual choice allows our new position of Dual Enrollment Advisor to also listen in.
NACEP institutional membership renewal typically due around December, with 2024 renewal at $560. The costs of the conference rose, and so I would estimate renewal will also rise to an estimated $592.
Priority Area Addressed: This project aligns with multiple priority areas, including:
•	#1 Expanding opportunities for students to participate in distance and blended-learning CTE programs. 
•	#3 Increasing access to high-quality CTE programs including (but not limited to) those that offer: dual enrollment, work-based learning, and/or industry recognized credentials. 
•	#4 Increasing the number of opportunities for Montana high school students to explore and engage in college and career exploration through dual enrollment with priority given to growing CTE-focused Dual Enrollment programs.
•	#5 Expand public knowledge of Career &amp; Technical Education and/or Montana Career Pathways program through outreach and career exploration events and activities. 
•	#6 Introducing new or building capacity for existing industry recognized credentials, with priority given to those available to both secondary (through dual enrollment) and post-secondary participants.
•	#7 Pilot new or innovative CTE programs that include a secondary or middle school partnership, especially those that include work-based learning opportunities. 
Specific Description: To strengthen the development and implementation of grant activities #1-6, the Perkins Reserve Coordinator will leverage this conference as a valuable learning opportunity, gaining insights from successful dual enrollment programs across the country. Many institutions have established—or are in the process of developing—dual enrollment academies and pathways. The networking provided at this event will equip the coordinator with new knowledge and strategies for more effective implementation. Additionally, communication remains a key focus, with discussions on orientation software, email outreach, and engagement with parents and high schools introducing fresh approaches each year.
Dual enrollment initiatives are a priority for both this grant and Great Falls College MSU. Staying informed on current trends, challenges, and best practices is essential for the coordinator to maximize program effectiveness. By attending educational sessions and engaging with fellow professionals, the coordinator will return with innovative ideas to refine offerings—not only benefiting Great Falls College MSU but also providing valuable insights to share with other coordinators across the state.
Stakeholders for this activity: Great Falls College MSU Academic Division directors and affiliate faculty, partnering high schools, and community industry partners.</t>
  </si>
  <si>
    <t xml:space="preserve">After attending the conference, the dual enrollment coordinator will report back to campus (specifically to Joint Directors, College Council, and Bridging Opportunities group) and share the major highlights and key takeaways of the experience. This practice is a common expectation of all conference attendees from Great Falls College MSU. </t>
  </si>
  <si>
    <t>As previously mentioned, this conference serves as a valuable platform for dual enrollment professionals to exchange knowledge, celebrate successes, and reflect on challenges. These meaningful discussions contribute to strengthening the structure and implementation of dual enrollment programs and offerings at Great Falls College MSU and across Montana</t>
  </si>
  <si>
    <t>Project/Program Purchase #10</t>
  </si>
  <si>
    <t>Program Coordinator Salary Justification</t>
  </si>
  <si>
    <t xml:space="preserve">This grant requests funding for 0.58 FTE of the Program Coordinator for Perkins Reserve &amp; Dual Enrollment. Due to a planned $1/hour salary increase for faculty and staff at Great Falls College MSU, effective July 1, 2025, the base salary has risen, bringing the new annual salary for FY25 to $43,564.
The coordinator plays a vital role in supporting the Dual Enrollment population at Great Falls College MSU, along with the many CTE programs these students pursue. Additionally, the position aids in the implementation of other Perkins grants, as many of these initiatives involve established partnerships with local secondary and middle schools. With the passage of the STARS Act in Montana, which promotes Pathways and credentialing—particularly in CTE fields—the coordinator’s role has never been more essential. Their expertise will be instrumental in advancing these efforts in the upcoming year
Budget Details: .58 FTE of the Program Coordinator for Perkins Reserve &amp; Dual Enrollment is requested to be paid by this grant. The new annual salary for FY25 includes hourly wages amounting to $30,773. Employer paid benefits including health insurance, social security, Medicare, retirement, worker’s comp, and Unemployment insurance) is $5,274.
Priority Area Addressed: This project aligns with multiple priority areas, including: 
•	#2 Using technology to enhance career exploration activities
•	#5 Expand public knowledge of Career &amp; Technical Education and/or Montana Career Pathways program through outreach and career exploration events and activities. 
Specific Description: This position plays a critical role in refining and expanding CTE programs through the coordination of new and continuing activities. Since 2018, multiple coordinators have brought fresh ideas, but a stable presence for affiliate schools has been lacking. The period from October 2022 to 2023 focused on learning daily operations, while 2023/24 shifted toward anticipating activities and challenges. The 2024/25 academic year marked a turning point, as I was able to select projects that best aligned with our affiliate partners' needs. I am eager to continue this momentum and introduce new initiatives in the 2026 fiscal year.
Our efforts align with Great Falls College’s Strategic Enrollment Management (SEM) goals, which extend through 2027. Identifying and implementing projects that serve our secondary partners while fostering strong relationships remains a priority. By integrating Perkins Reserve goals with SEM strategies, we can leverage multiple resources and collaborate with individuals who share a common vision for success.
The previously implemented CTE pathways have proven successful, underscoring the need for a dedicated coordinator to drive ongoing program expansion and keep affiliate partners informed about updates and new opportunities. These pathways require extensive research, frequent stakeholder meetings, detailed curriculum planning, and continuous communication with counselors, students, and parents. Without a committed coordinator, the exploration and implementation of these pathways would not be possible.
Stakeholders for this activity: Great Falls College, high school teachers and administrators, dual credit and CTE instructors, college faculty and program directors, local businesses that partner with Great Falls College or Great Falls Public Schools. </t>
  </si>
  <si>
    <t>The outcomes will be measured by a feasibility report that will feature overall goals, implementation plans, budget, and curriculum.</t>
  </si>
  <si>
    <t>Technology is integral to the outreach and support of projects #1-9. In today’s world, no career exists without technological influence, and we are committed to continuously exploring new ways to integrate it effectively. By fostering an environment where students can confidently engage with the tools and systems used in various career fields, we ensure they are well-prepared for the evolving demands of the workforce.</t>
  </si>
  <si>
    <t>This project supports multiple partners, including Great Falls College, high school teachers, high school administrators, dual credit and CTE instructors, college faculty and program directors, Dual Enrollment students, and industry representatives.</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</si>
  <si>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</si>
  <si>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</si>
  <si>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</si>
  <si>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</si>
  <si>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</si>
  <si>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</si>
  <si>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</si>
  <si>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Adminstrative staff not directly supporting the project but support the operation of the organization (e.g. legal and finance departemtns), accounting costs, time spent developing the CLNA in addition to adminstrative activities include, but are not limited to, grant development, grant monitoring, evaluation of program effectiveness, data input, developing reports, payroll, providing technical assistance, clerical, and accounting duties.</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</si>
  <si>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</si>
  <si>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</si>
  <si>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</si>
  <si>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</si>
  <si>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</si>
  <si>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</si>
  <si>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</si>
  <si>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</si>
  <si>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</si>
  <si>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</si>
  <si>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</si>
  <si>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Total Salaries:</t>
  </si>
  <si>
    <t>Hourly Wages</t>
  </si>
  <si>
    <t>Perkins Reserve Coordinator Hourly Wages 0.58 FTE</t>
  </si>
  <si>
    <t>Total Hourly Wages:</t>
  </si>
  <si>
    <t>Employee Benefits (FICA, Retirement, WC, SUE) &amp; Health Insurance (Annual Premium times % of FTE)</t>
  </si>
  <si>
    <t>Perkins Reserve Coordinator- Health Insurance</t>
  </si>
  <si>
    <t>Perkins Reserve Coordinator- Benefits (FICA, Medicare, Retirements, Social Security, WC, Unemplyoment)</t>
  </si>
  <si>
    <t>Total Employee Benefits:</t>
  </si>
  <si>
    <t>Total Personal Services:</t>
  </si>
  <si>
    <t>Operating Expenditures:</t>
  </si>
  <si>
    <t>Contracted Services</t>
  </si>
  <si>
    <t>Total Contracted Services:</t>
  </si>
  <si>
    <t>Non-Capitalized Equipment (Minor)</t>
  </si>
  <si>
    <t>Total Non-Capitalized Equipment (Minor):</t>
  </si>
  <si>
    <t>Travel</t>
  </si>
  <si>
    <t>Summer Summit "Innovations Run Through It" - Lodging and Per Diem (event cancelled)</t>
  </si>
  <si>
    <t>NEW Strengthening Pathways through Dual Enrollment- Lodging</t>
  </si>
  <si>
    <t>NEW Strengthening Pathways through Dual Enrollment- Per Diem</t>
  </si>
  <si>
    <t>NEW Strengthening Pathways through Dual Enrollment- Travel (Either mileage or flight)</t>
  </si>
  <si>
    <t>Fall Summit "MT Futures at Work"- Lodging</t>
  </si>
  <si>
    <t>Fall Summit "MT Futures at Work"- Per Diem</t>
  </si>
  <si>
    <t>Fall Summit "MT Futures at Work"- Mileage</t>
  </si>
  <si>
    <t>NACEP Conference- Lodging</t>
  </si>
  <si>
    <t>NACEP Conference- Airfaire and baggage fees ($880) and transportation ($100)</t>
  </si>
  <si>
    <t>NACEP Conference- Meals and Incidentals</t>
  </si>
  <si>
    <t>Total Travel:</t>
  </si>
  <si>
    <t>Other</t>
  </si>
  <si>
    <t>WOW Event- transportation for partner schools</t>
  </si>
  <si>
    <t>Summer Summit "Innovatins Run Through It"- registration</t>
  </si>
  <si>
    <t>NACEP Conference- Registration</t>
  </si>
  <si>
    <t>NACEP Institutional Membership Annual Renewal</t>
  </si>
  <si>
    <t>NEW Strengthening Pathways Through Dual Enrollment- Registration</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</si>
  <si>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</si>
  <si>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</si>
  <si>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</si>
  <si>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</si>
  <si>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</si>
  <si>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</si>
  <si>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</si>
  <si>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</si>
  <si>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</si>
  <si>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funds pivoted from cancelled PD to new PD approved</t>
  </si>
  <si>
    <t>Approval Date:</t>
  </si>
  <si>
    <t>07.09.25</t>
  </si>
  <si>
    <t>Approved By:</t>
  </si>
  <si>
    <t>ML Rutherford</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</si>
  <si>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</si>
  <si>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</si>
  <si>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</si>
  <si>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</si>
  <si>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</si>
  <si>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</si>
  <si>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</si>
  <si>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</si>
  <si>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</si>
  <si>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</si>
  <si>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</si>
  <si>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</si>
  <si>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</si>
  <si>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</si>
  <si>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</si>
  <si>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</si>
  <si>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</si>
  <si>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</si>
  <si>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</si>
  <si>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</si>
  <si>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</si>
  <si>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</si>
  <si>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</si>
  <si>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</si>
  <si>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</si>
  <si>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</si>
  <si>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</si>
  <si>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</si>
  <si>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</si>
  <si>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</si>
  <si>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</si>
  <si>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</si>
  <si>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</si>
  <si>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</si>
  <si>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</si>
  <si>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</si>
  <si>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</si>
  <si>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</si>
  <si>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Dr. Stephanie Erdmann, CEO / Dean</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</si>
  <si>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</si>
  <si>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</si>
  <si>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</si>
  <si>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</si>
  <si>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</si>
  <si>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</si>
  <si>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</si>
  <si>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</si>
  <si>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</si>
  <si>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</si>
  <si>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</si>
  <si>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</si>
  <si>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</si>
  <si>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</si>
  <si>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</si>
  <si>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</si>
  <si>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</si>
  <si>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</si>
  <si>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</si>
  <si>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</si>
  <si>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</si>
  <si>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</si>
  <si>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</si>
  <si>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</si>
  <si>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</si>
  <si>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</si>
  <si>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</si>
  <si>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</si>
  <si>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</si>
  <si>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</si>
  <si>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</si>
  <si>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</si>
  <si>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</si>
  <si>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</si>
  <si>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Local Application</t>
  </si>
  <si>
    <t>Blackfeet Community College</t>
  </si>
  <si>
    <t>Q1 - 9/30</t>
  </si>
  <si>
    <t>Equity in Fire Science</t>
  </si>
  <si>
    <t>Non-Traditional</t>
  </si>
  <si>
    <t>City College</t>
  </si>
  <si>
    <t>Q2 - 12/31</t>
  </si>
  <si>
    <t>Girls Representing in Trades</t>
  </si>
  <si>
    <t>Jacque Treaster</t>
  </si>
  <si>
    <t>Dawson Community College</t>
  </si>
  <si>
    <t>Q3 - 3/31</t>
  </si>
  <si>
    <t>Flathead Valley Community College</t>
  </si>
  <si>
    <t>Women in Automotive</t>
  </si>
  <si>
    <t>Quarter 3</t>
  </si>
  <si>
    <t>Ciera Franks-Ongoy</t>
  </si>
  <si>
    <t>Targeted Interventions</t>
  </si>
  <si>
    <t>Q4 - 6/30</t>
  </si>
  <si>
    <t>Fort Peck Community College</t>
  </si>
  <si>
    <t>Institutions</t>
  </si>
  <si>
    <t>Final</t>
  </si>
  <si>
    <t>Gallatin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</si>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</sst>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3">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34">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2" fontId="0" fillId="2" borderId="5" xfId="0" applyNumberFormat="1" applyFill="1" applyBorder="1" applyProtection="1">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vertical="top" wrapText="1"/>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6" fillId="4" borderId="1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0" fillId="3" borderId="18" xfId="0" applyFill="1" applyBorder="1" applyAlignment="1">
      <alignment horizontal="center"/>
    </xf>
    <xf numFmtId="0" fontId="6" fillId="4" borderId="7" xfId="0" applyFont="1" applyFill="1" applyBorder="1" applyAlignment="1">
      <alignment horizontal="left"/>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 fillId="4" borderId="58" xfId="0" applyFont="1" applyFill="1" applyBorder="1" applyAlignment="1">
      <alignment horizontal="left"/>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15" borderId="58"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6" fillId="14" borderId="0" xfId="0" applyFont="1" applyFill="1" applyAlignment="1">
      <alignment horizontal="center"/>
    </xf>
    <xf numFmtId="0" fontId="2" fillId="0" borderId="0" xfId="0" applyFont="1" applyAlignment="1">
      <alignment horizontal="left"/>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9" fillId="0" borderId="0" xfId="1" applyFont="1" applyAlignment="1">
      <alignment horizontal="center"/>
    </xf>
    <xf numFmtId="0" fontId="14" fillId="0" borderId="0" xfId="1" applyFont="1" applyAlignment="1">
      <alignment horizontal="center"/>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88"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zoomScaleNormal="100" workbookViewId="0">
      <selection activeCell="B63" sqref="B63:F63"/>
    </sheetView>
  </sheetViews>
  <sheetFormatPr defaultColWidth="9.140625" defaultRowHeight="1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c r="A1" s="25" t="s">
        <v>0</v>
      </c>
      <c r="B1" s="25"/>
      <c r="C1" s="25"/>
      <c r="D1" s="26"/>
      <c r="E1" s="27"/>
      <c r="F1" s="27"/>
      <c r="G1" s="27"/>
      <c r="H1" s="27"/>
      <c r="I1" s="27"/>
      <c r="J1" s="27"/>
      <c r="K1" s="3"/>
    </row>
    <row r="2" spans="1:11">
      <c r="A2" s="27"/>
      <c r="B2" s="27"/>
      <c r="C2" s="27"/>
      <c r="D2" s="26"/>
      <c r="E2" s="27"/>
      <c r="F2" s="27"/>
      <c r="G2" s="27"/>
      <c r="H2" s="27"/>
      <c r="I2" s="27"/>
      <c r="J2" s="27"/>
      <c r="K2" s="3"/>
    </row>
    <row r="3" spans="1:11">
      <c r="A3" s="27" t="s">
        <v>1</v>
      </c>
      <c r="B3" s="27"/>
      <c r="C3" s="27"/>
      <c r="D3" s="27"/>
      <c r="E3" s="27"/>
      <c r="F3" s="27"/>
      <c r="G3" s="27"/>
      <c r="H3" s="27"/>
      <c r="I3" s="27"/>
      <c r="J3" s="27"/>
      <c r="K3" s="3"/>
    </row>
    <row r="4" spans="1:11">
      <c r="A4" s="27"/>
      <c r="B4" s="27"/>
      <c r="C4" s="27"/>
      <c r="D4" s="26"/>
      <c r="E4" s="27"/>
      <c r="F4" s="27"/>
      <c r="G4" s="27"/>
      <c r="H4" s="27"/>
      <c r="I4" s="27"/>
      <c r="J4" s="27"/>
      <c r="K4" s="3"/>
    </row>
    <row r="5" spans="1:11">
      <c r="A5" s="184" t="s">
        <v>2</v>
      </c>
      <c r="B5" s="184"/>
      <c r="C5" s="184"/>
      <c r="D5" s="184"/>
      <c r="E5" s="184"/>
      <c r="F5" s="184"/>
      <c r="G5" s="27"/>
      <c r="H5" s="27"/>
      <c r="I5" s="27"/>
      <c r="J5" s="27"/>
      <c r="K5" s="3"/>
    </row>
    <row r="6" spans="1:11">
      <c r="A6" s="184" t="s">
        <v>3</v>
      </c>
      <c r="B6" s="184"/>
      <c r="C6" s="184"/>
      <c r="D6" s="26"/>
      <c r="E6" s="27"/>
      <c r="F6" s="27"/>
      <c r="G6" s="27"/>
      <c r="H6" s="27"/>
      <c r="I6" s="27"/>
      <c r="J6" s="27"/>
      <c r="K6" s="3"/>
    </row>
    <row r="7" spans="1:11">
      <c r="A7" s="184" t="s">
        <v>4</v>
      </c>
      <c r="B7" s="184"/>
      <c r="C7" s="184"/>
      <c r="D7" s="184"/>
      <c r="E7" s="184"/>
      <c r="F7" s="27"/>
      <c r="G7" s="27"/>
      <c r="H7" s="27"/>
      <c r="I7" s="27"/>
      <c r="J7" s="27"/>
      <c r="K7" s="3"/>
    </row>
    <row r="8" spans="1:11">
      <c r="A8" s="27"/>
      <c r="B8" s="27"/>
      <c r="C8" s="27"/>
      <c r="D8" s="26"/>
      <c r="E8" s="27"/>
      <c r="F8" s="27"/>
      <c r="G8" s="27"/>
      <c r="H8" s="27"/>
      <c r="I8" s="27"/>
      <c r="J8" s="27"/>
      <c r="K8" s="3"/>
    </row>
    <row r="9" spans="1:11">
      <c r="A9" s="184" t="s">
        <v>5</v>
      </c>
      <c r="B9" s="184"/>
      <c r="C9" s="184"/>
      <c r="D9" s="184"/>
      <c r="E9" s="27"/>
      <c r="F9" s="27"/>
      <c r="G9" s="27"/>
      <c r="H9" s="27"/>
      <c r="I9" s="27"/>
      <c r="J9" s="27"/>
      <c r="K9" s="3"/>
    </row>
    <row r="10" spans="1:11" ht="15.75" thickBot="1">
      <c r="A10" s="27"/>
      <c r="B10" s="27"/>
      <c r="C10" s="27"/>
      <c r="D10" s="26"/>
      <c r="E10" s="27"/>
      <c r="F10" s="27"/>
      <c r="G10" s="27"/>
      <c r="H10" s="27"/>
      <c r="I10" s="27"/>
      <c r="J10" s="27"/>
      <c r="K10" s="3"/>
    </row>
    <row r="11" spans="1:11" ht="15.75" thickBot="1">
      <c r="A11" s="28" t="s">
        <v>6</v>
      </c>
      <c r="B11" s="29"/>
      <c r="C11" s="181" t="s">
        <v>7</v>
      </c>
      <c r="D11" s="182"/>
      <c r="E11" s="182"/>
      <c r="F11" s="183"/>
      <c r="G11" s="30" t="s">
        <v>8</v>
      </c>
      <c r="H11" s="31" t="s">
        <v>9</v>
      </c>
      <c r="I11" s="27"/>
      <c r="J11" s="27"/>
      <c r="K11" s="3"/>
    </row>
    <row r="12" spans="1:11">
      <c r="A12" s="27"/>
      <c r="B12" s="27"/>
      <c r="C12" s="27"/>
      <c r="D12" s="26"/>
      <c r="E12" s="27"/>
      <c r="F12" s="27"/>
      <c r="G12" s="27"/>
      <c r="H12" s="27"/>
      <c r="I12" s="27"/>
      <c r="J12" s="27"/>
      <c r="K12" s="3"/>
    </row>
    <row r="13" spans="1:11">
      <c r="A13" s="27"/>
      <c r="B13" s="27"/>
      <c r="C13" s="27"/>
      <c r="D13" s="26"/>
      <c r="E13" s="27"/>
      <c r="F13" s="27"/>
      <c r="G13" s="27"/>
      <c r="H13" s="27"/>
      <c r="I13" s="27"/>
      <c r="J13" s="27"/>
      <c r="K13" s="3"/>
    </row>
    <row r="14" spans="1:11" ht="16.5" thickBot="1">
      <c r="A14" s="32" t="s">
        <v>10</v>
      </c>
      <c r="B14" s="32"/>
      <c r="C14" s="32"/>
      <c r="D14" s="33"/>
      <c r="E14" s="32"/>
      <c r="F14" s="27"/>
      <c r="G14" s="27"/>
      <c r="H14" s="27"/>
      <c r="I14" s="27"/>
      <c r="J14" s="27"/>
      <c r="K14" s="3"/>
    </row>
    <row r="15" spans="1:11" ht="15.75" thickBot="1">
      <c r="A15" s="181" t="s">
        <v>11</v>
      </c>
      <c r="B15" s="182"/>
      <c r="C15" s="182"/>
      <c r="D15" s="182"/>
      <c r="E15" s="183"/>
      <c r="F15" s="181" t="s">
        <v>12</v>
      </c>
      <c r="G15" s="182"/>
      <c r="H15" s="182"/>
      <c r="I15" s="183"/>
      <c r="J15" s="27"/>
      <c r="K15" s="3"/>
    </row>
    <row r="16" spans="1:11">
      <c r="A16" s="28" t="s">
        <v>13</v>
      </c>
      <c r="B16" s="27"/>
      <c r="C16" s="27"/>
      <c r="D16" s="26"/>
      <c r="E16" s="27"/>
      <c r="F16" s="28" t="s">
        <v>14</v>
      </c>
      <c r="G16" s="27"/>
      <c r="H16" s="27"/>
      <c r="I16" s="27"/>
      <c r="J16" s="27"/>
      <c r="K16" s="3"/>
    </row>
    <row r="17" spans="1:11" ht="15.75" thickBot="1">
      <c r="A17" s="27"/>
      <c r="B17" s="27"/>
      <c r="C17" s="27"/>
      <c r="D17" s="26"/>
      <c r="E17" s="27"/>
      <c r="F17" s="27"/>
      <c r="G17" s="27"/>
      <c r="H17" s="27"/>
      <c r="I17" s="27"/>
      <c r="J17" s="27"/>
      <c r="K17" s="3"/>
    </row>
    <row r="18" spans="1:11" ht="15.75" thickBot="1">
      <c r="A18" s="181" t="s">
        <v>15</v>
      </c>
      <c r="B18" s="182"/>
      <c r="C18" s="182"/>
      <c r="D18" s="182"/>
      <c r="E18" s="182"/>
      <c r="F18" s="182"/>
      <c r="G18" s="182"/>
      <c r="H18" s="182"/>
      <c r="I18" s="183"/>
      <c r="J18" s="27"/>
      <c r="K18" s="3"/>
    </row>
    <row r="19" spans="1:11">
      <c r="A19" s="28" t="s">
        <v>16</v>
      </c>
      <c r="B19" s="34"/>
      <c r="C19" s="34"/>
      <c r="D19" s="35"/>
      <c r="E19" s="34"/>
      <c r="F19" s="34"/>
      <c r="G19" s="34"/>
      <c r="H19" s="34"/>
      <c r="I19" s="34"/>
      <c r="J19" s="27"/>
      <c r="K19" s="3"/>
    </row>
    <row r="20" spans="1:11" ht="15.75" thickBot="1">
      <c r="A20" s="27"/>
      <c r="B20" s="27"/>
      <c r="C20" s="27"/>
      <c r="D20" s="26"/>
      <c r="E20" s="27"/>
      <c r="F20" s="27"/>
      <c r="G20" s="27"/>
      <c r="H20" s="27"/>
      <c r="I20" s="27"/>
      <c r="J20" s="27"/>
      <c r="K20" s="3"/>
    </row>
    <row r="21" spans="1:11" ht="15.75" thickBot="1">
      <c r="A21" s="181" t="s">
        <v>17</v>
      </c>
      <c r="B21" s="182"/>
      <c r="C21" s="182"/>
      <c r="D21" s="183"/>
      <c r="E21" s="2" t="s">
        <v>18</v>
      </c>
      <c r="F21" s="186">
        <v>59405</v>
      </c>
      <c r="G21" s="187"/>
      <c r="H21" s="27"/>
      <c r="I21" s="27"/>
      <c r="J21" s="27"/>
      <c r="K21" s="3"/>
    </row>
    <row r="22" spans="1:11">
      <c r="A22" s="28" t="s">
        <v>19</v>
      </c>
      <c r="B22" s="27"/>
      <c r="C22" s="27"/>
      <c r="D22" s="26"/>
      <c r="E22" s="28" t="s">
        <v>20</v>
      </c>
      <c r="F22" s="28" t="s">
        <v>21</v>
      </c>
      <c r="G22" s="27"/>
      <c r="H22" s="27"/>
      <c r="I22" s="27"/>
      <c r="J22" s="27"/>
      <c r="K22" s="3"/>
    </row>
    <row r="23" spans="1:11" ht="15.75" thickBot="1">
      <c r="A23" s="28"/>
      <c r="B23" s="27"/>
      <c r="C23" s="27"/>
      <c r="D23" s="26"/>
      <c r="E23" s="27"/>
      <c r="F23" s="27"/>
      <c r="G23" s="27"/>
      <c r="H23" s="27"/>
      <c r="I23" s="27"/>
      <c r="J23" s="27"/>
      <c r="K23" s="3"/>
    </row>
    <row r="24" spans="1:11" ht="15.75" thickBot="1">
      <c r="A24" s="309" t="s">
        <v>22</v>
      </c>
      <c r="B24" s="310"/>
      <c r="C24" s="311"/>
      <c r="D24" s="1"/>
      <c r="E24" s="309" t="s">
        <v>23</v>
      </c>
      <c r="F24" s="311"/>
      <c r="G24" s="27"/>
      <c r="H24" s="27"/>
      <c r="I24" s="27"/>
      <c r="J24" s="27"/>
      <c r="K24" s="3"/>
    </row>
    <row r="25" spans="1:11">
      <c r="A25" s="28" t="s">
        <v>24</v>
      </c>
      <c r="B25" s="27"/>
      <c r="C25" s="27"/>
      <c r="D25" s="36" t="s">
        <v>25</v>
      </c>
      <c r="E25" s="36" t="s">
        <v>26</v>
      </c>
      <c r="F25" s="27"/>
      <c r="G25" s="27"/>
      <c r="H25" s="27"/>
      <c r="I25" s="27"/>
      <c r="J25" s="27"/>
      <c r="K25" s="3"/>
    </row>
    <row r="26" spans="1:11" ht="15.75" thickBot="1">
      <c r="A26" s="27"/>
      <c r="B26" s="27"/>
      <c r="C26" s="27"/>
      <c r="D26" s="26"/>
      <c r="E26" s="27"/>
      <c r="F26" s="27"/>
      <c r="G26" s="27"/>
      <c r="H26" s="27"/>
      <c r="I26" s="27"/>
      <c r="J26" s="27"/>
      <c r="K26" s="3"/>
    </row>
    <row r="27" spans="1:11" ht="15.75" thickBot="1">
      <c r="A27" s="181" t="s">
        <v>27</v>
      </c>
      <c r="B27" s="182"/>
      <c r="C27" s="182"/>
      <c r="D27" s="182"/>
      <c r="E27" s="182"/>
      <c r="F27" s="183"/>
      <c r="G27" s="27"/>
      <c r="H27" s="27"/>
      <c r="I27" s="27"/>
      <c r="J27" s="27"/>
      <c r="K27" s="3"/>
    </row>
    <row r="28" spans="1:11">
      <c r="A28" s="28" t="s">
        <v>28</v>
      </c>
      <c r="B28" s="28"/>
      <c r="C28" s="28"/>
      <c r="D28" s="36"/>
      <c r="E28" s="28"/>
      <c r="F28" s="28"/>
      <c r="G28" s="28"/>
      <c r="H28" s="28"/>
      <c r="I28" s="28"/>
      <c r="J28" s="28"/>
      <c r="K28" s="3"/>
    </row>
    <row r="29" spans="1:11">
      <c r="A29" s="27"/>
      <c r="B29" s="27"/>
      <c r="C29" s="27"/>
      <c r="D29" s="26"/>
      <c r="E29" s="27"/>
      <c r="F29" s="27"/>
      <c r="G29" s="27"/>
      <c r="H29" s="27"/>
      <c r="I29" s="27"/>
      <c r="J29" s="27"/>
      <c r="K29" s="3"/>
    </row>
    <row r="30" spans="1:11" ht="16.5" thickBot="1">
      <c r="A30" s="32" t="s">
        <v>29</v>
      </c>
      <c r="B30" s="32"/>
      <c r="C30" s="27"/>
      <c r="D30" s="26"/>
      <c r="E30" s="27"/>
      <c r="F30" s="27"/>
      <c r="G30" s="27"/>
      <c r="H30" s="27"/>
      <c r="I30" s="27"/>
      <c r="J30" s="27"/>
      <c r="K30" s="3"/>
    </row>
    <row r="31" spans="1:11" ht="15.75" thickBot="1">
      <c r="A31" s="181" t="s">
        <v>30</v>
      </c>
      <c r="B31" s="182"/>
      <c r="C31" s="182"/>
      <c r="D31" s="182"/>
      <c r="E31" s="183"/>
      <c r="F31" s="181" t="s">
        <v>31</v>
      </c>
      <c r="G31" s="182"/>
      <c r="H31" s="182"/>
      <c r="I31" s="183"/>
      <c r="J31" s="27"/>
      <c r="K31" s="3"/>
    </row>
    <row r="32" spans="1:11">
      <c r="A32" s="28" t="s">
        <v>13</v>
      </c>
      <c r="B32" s="27"/>
      <c r="C32" s="27"/>
      <c r="D32" s="26"/>
      <c r="E32" s="27"/>
      <c r="F32" s="28" t="s">
        <v>14</v>
      </c>
      <c r="G32" s="27"/>
      <c r="H32" s="27"/>
      <c r="I32" s="27"/>
      <c r="J32" s="27"/>
      <c r="K32" s="3"/>
    </row>
    <row r="33" spans="1:11" ht="15.75" thickBot="1">
      <c r="A33" s="27"/>
      <c r="B33" s="27"/>
      <c r="C33" s="27"/>
      <c r="D33" s="26"/>
      <c r="E33" s="27"/>
      <c r="F33" s="27"/>
      <c r="G33" s="27"/>
      <c r="H33" s="27"/>
      <c r="I33" s="27"/>
      <c r="J33" s="27"/>
      <c r="K33" s="3"/>
    </row>
    <row r="34" spans="1:11" ht="15.75" thickBot="1">
      <c r="A34" s="181" t="s">
        <v>15</v>
      </c>
      <c r="B34" s="182"/>
      <c r="C34" s="182"/>
      <c r="D34" s="182"/>
      <c r="E34" s="182"/>
      <c r="F34" s="182"/>
      <c r="G34" s="182"/>
      <c r="H34" s="182"/>
      <c r="I34" s="183"/>
      <c r="J34" s="27"/>
      <c r="K34" s="3"/>
    </row>
    <row r="35" spans="1:11">
      <c r="A35" s="28" t="s">
        <v>16</v>
      </c>
      <c r="B35" s="34"/>
      <c r="C35" s="34"/>
      <c r="D35" s="35"/>
      <c r="E35" s="34"/>
      <c r="F35" s="34"/>
      <c r="G35" s="34"/>
      <c r="H35" s="34"/>
      <c r="I35" s="34"/>
      <c r="J35" s="27"/>
      <c r="K35" s="3"/>
    </row>
    <row r="36" spans="1:11" ht="15.75" thickBot="1">
      <c r="A36" s="27"/>
      <c r="B36" s="27"/>
      <c r="C36" s="27"/>
      <c r="D36" s="26"/>
      <c r="E36" s="27"/>
      <c r="F36" s="27"/>
      <c r="G36" s="27"/>
      <c r="H36" s="27"/>
      <c r="I36" s="27"/>
      <c r="J36" s="27"/>
      <c r="K36" s="3"/>
    </row>
    <row r="37" spans="1:11" ht="15.75" thickBot="1">
      <c r="A37" s="181" t="s">
        <v>17</v>
      </c>
      <c r="B37" s="182"/>
      <c r="C37" s="182"/>
      <c r="D37" s="183"/>
      <c r="E37" s="2" t="s">
        <v>32</v>
      </c>
      <c r="F37" s="186">
        <v>59405</v>
      </c>
      <c r="G37" s="187"/>
      <c r="H37" s="27"/>
      <c r="I37" s="27"/>
      <c r="J37" s="27"/>
      <c r="K37" s="3"/>
    </row>
    <row r="38" spans="1:11">
      <c r="A38" s="28" t="s">
        <v>19</v>
      </c>
      <c r="B38" s="27"/>
      <c r="C38" s="27"/>
      <c r="D38" s="26"/>
      <c r="E38" s="28" t="s">
        <v>20</v>
      </c>
      <c r="F38" s="28" t="s">
        <v>21</v>
      </c>
      <c r="G38" s="27"/>
      <c r="H38" s="27"/>
      <c r="I38" s="27"/>
      <c r="J38" s="27"/>
      <c r="K38" s="3"/>
    </row>
    <row r="39" spans="1:11" ht="15.75" thickBot="1">
      <c r="A39" s="28"/>
      <c r="B39" s="27"/>
      <c r="C39" s="27"/>
      <c r="D39" s="26"/>
      <c r="E39" s="27"/>
      <c r="F39" s="27"/>
      <c r="G39" s="27"/>
      <c r="H39" s="27"/>
      <c r="I39" s="27"/>
      <c r="J39" s="27"/>
      <c r="K39" s="3"/>
    </row>
    <row r="40" spans="1:11" ht="15.75" thickBot="1">
      <c r="A40" s="309" t="s">
        <v>33</v>
      </c>
      <c r="B40" s="310"/>
      <c r="C40" s="311"/>
      <c r="D40" s="1"/>
      <c r="E40" s="309"/>
      <c r="F40" s="311"/>
      <c r="G40" s="27"/>
      <c r="H40" s="27"/>
      <c r="I40" s="27"/>
      <c r="J40" s="27"/>
      <c r="K40" s="3"/>
    </row>
    <row r="41" spans="1:11">
      <c r="A41" s="28" t="s">
        <v>24</v>
      </c>
      <c r="B41" s="27"/>
      <c r="C41" s="27"/>
      <c r="D41" s="36" t="s">
        <v>25</v>
      </c>
      <c r="E41" s="28" t="s">
        <v>26</v>
      </c>
      <c r="F41" s="27"/>
      <c r="G41" s="27"/>
      <c r="H41" s="27"/>
      <c r="I41" s="27"/>
      <c r="J41" s="27"/>
      <c r="K41" s="3"/>
    </row>
    <row r="42" spans="1:11" ht="15.75" thickBot="1">
      <c r="A42" s="27"/>
      <c r="B42" s="27"/>
      <c r="C42" s="27"/>
      <c r="D42" s="26"/>
      <c r="E42" s="27"/>
      <c r="F42" s="27"/>
      <c r="G42" s="27"/>
      <c r="H42" s="27"/>
      <c r="I42" s="27"/>
      <c r="J42" s="27"/>
      <c r="K42" s="3"/>
    </row>
    <row r="43" spans="1:11" ht="15.75" thickBot="1">
      <c r="A43" s="181" t="s">
        <v>34</v>
      </c>
      <c r="B43" s="182"/>
      <c r="C43" s="182"/>
      <c r="D43" s="182"/>
      <c r="E43" s="182"/>
      <c r="F43" s="183"/>
      <c r="G43" s="27"/>
      <c r="H43" s="27"/>
      <c r="I43" s="27"/>
      <c r="J43" s="27"/>
      <c r="K43" s="3"/>
    </row>
    <row r="44" spans="1:11">
      <c r="A44" s="28" t="s">
        <v>28</v>
      </c>
      <c r="B44" s="28"/>
      <c r="C44" s="28"/>
      <c r="D44" s="36"/>
      <c r="E44" s="28"/>
      <c r="F44" s="28"/>
      <c r="G44" s="28"/>
      <c r="H44" s="28"/>
      <c r="I44" s="28"/>
      <c r="J44" s="28"/>
      <c r="K44" s="3"/>
    </row>
    <row r="45" spans="1:11">
      <c r="A45" s="28"/>
      <c r="B45" s="28"/>
      <c r="C45" s="28"/>
      <c r="D45" s="36"/>
      <c r="E45" s="28"/>
      <c r="F45" s="28"/>
      <c r="G45" s="28"/>
      <c r="H45" s="28"/>
      <c r="I45" s="28"/>
      <c r="J45" s="28"/>
      <c r="K45" s="3"/>
    </row>
    <row r="46" spans="1:11" ht="15.75" customHeight="1">
      <c r="A46" s="185" t="s">
        <v>35</v>
      </c>
      <c r="B46" s="185"/>
      <c r="C46" s="185"/>
      <c r="D46" s="185"/>
      <c r="E46" s="185"/>
      <c r="F46" s="185"/>
      <c r="G46" s="185"/>
      <c r="H46" s="185"/>
      <c r="I46" s="185"/>
      <c r="J46" s="27"/>
      <c r="K46" s="3"/>
    </row>
    <row r="47" spans="1:11" ht="15.75" thickBot="1">
      <c r="A47" s="27"/>
      <c r="B47" s="27"/>
      <c r="C47" s="27"/>
      <c r="D47" s="26"/>
      <c r="E47" s="27"/>
      <c r="F47" s="27"/>
      <c r="G47" s="27"/>
      <c r="H47" s="27"/>
      <c r="I47" s="27"/>
      <c r="J47" s="27"/>
      <c r="K47" s="3"/>
    </row>
    <row r="48" spans="1:11" ht="15.75" thickBot="1">
      <c r="A48" s="181"/>
      <c r="B48" s="182"/>
      <c r="C48" s="182"/>
      <c r="D48" s="182"/>
      <c r="E48" s="183"/>
      <c r="F48" s="181"/>
      <c r="G48" s="182"/>
      <c r="H48" s="182"/>
      <c r="I48" s="183"/>
      <c r="J48" s="27"/>
      <c r="K48" s="3"/>
    </row>
    <row r="49" spans="1:11">
      <c r="A49" s="28" t="s">
        <v>13</v>
      </c>
      <c r="B49" s="27"/>
      <c r="C49" s="27"/>
      <c r="D49" s="26"/>
      <c r="E49" s="27"/>
      <c r="F49" s="28" t="s">
        <v>14</v>
      </c>
      <c r="G49" s="27"/>
      <c r="H49" s="27"/>
      <c r="I49" s="27"/>
      <c r="J49" s="27"/>
      <c r="K49" s="3"/>
    </row>
    <row r="50" spans="1:11" ht="15.75" thickBot="1">
      <c r="A50" s="28"/>
      <c r="B50" s="27"/>
      <c r="C50" s="27"/>
      <c r="D50" s="26"/>
      <c r="E50" s="27"/>
      <c r="F50" s="28"/>
      <c r="G50" s="27"/>
      <c r="H50" s="27"/>
      <c r="I50" s="27"/>
      <c r="J50" s="27"/>
      <c r="K50" s="3"/>
    </row>
    <row r="51" spans="1:11" ht="15.75" thickBot="1">
      <c r="A51" s="309"/>
      <c r="B51" s="310"/>
      <c r="C51" s="311"/>
      <c r="D51" s="1"/>
      <c r="E51" s="309"/>
      <c r="F51" s="311"/>
      <c r="G51" s="27"/>
      <c r="H51" s="27"/>
      <c r="I51" s="27"/>
      <c r="J51" s="27"/>
      <c r="K51" s="3"/>
    </row>
    <row r="52" spans="1:11">
      <c r="A52" s="28" t="s">
        <v>24</v>
      </c>
      <c r="B52" s="27"/>
      <c r="C52" s="27"/>
      <c r="D52" s="36" t="s">
        <v>25</v>
      </c>
      <c r="E52" s="28" t="s">
        <v>26</v>
      </c>
      <c r="F52" s="27"/>
      <c r="G52" s="27"/>
      <c r="H52" s="27"/>
      <c r="I52" s="27"/>
      <c r="J52" s="27"/>
      <c r="K52" s="3"/>
    </row>
    <row r="53" spans="1:11" ht="15.75" thickBot="1">
      <c r="A53" s="27"/>
      <c r="B53" s="27"/>
      <c r="C53" s="27"/>
      <c r="D53" s="26"/>
      <c r="E53" s="27"/>
      <c r="F53" s="27"/>
      <c r="G53" s="27"/>
      <c r="H53" s="27"/>
      <c r="I53" s="27"/>
      <c r="J53" s="27"/>
      <c r="K53" s="3"/>
    </row>
    <row r="54" spans="1:11" ht="15.75" thickBot="1">
      <c r="A54" s="181"/>
      <c r="B54" s="182"/>
      <c r="C54" s="182"/>
      <c r="D54" s="182"/>
      <c r="E54" s="182"/>
      <c r="F54" s="183"/>
      <c r="G54" s="27"/>
      <c r="H54" s="27"/>
      <c r="I54" s="27"/>
      <c r="J54" s="27"/>
      <c r="K54" s="3"/>
    </row>
    <row r="55" spans="1:11">
      <c r="A55" s="28" t="s">
        <v>28</v>
      </c>
      <c r="B55" s="28"/>
      <c r="C55" s="28"/>
      <c r="D55" s="36"/>
      <c r="E55" s="28"/>
      <c r="F55" s="28"/>
      <c r="G55" s="28"/>
      <c r="H55" s="28"/>
      <c r="I55" s="28"/>
      <c r="J55" s="28"/>
      <c r="K55" s="3"/>
    </row>
    <row r="56" spans="1:11">
      <c r="A56" s="27"/>
      <c r="B56" s="27"/>
      <c r="C56" s="27"/>
      <c r="D56" s="26"/>
      <c r="E56" s="27"/>
      <c r="F56" s="27"/>
      <c r="G56" s="27"/>
      <c r="H56" s="27"/>
      <c r="I56" s="27"/>
      <c r="J56" s="27"/>
      <c r="K56" s="3"/>
    </row>
    <row r="57" spans="1:11" ht="15" customHeight="1">
      <c r="A57" s="188" t="s">
        <v>36</v>
      </c>
      <c r="B57" s="188"/>
      <c r="C57" s="188"/>
      <c r="D57" s="188"/>
      <c r="E57" s="188"/>
      <c r="F57" s="188"/>
      <c r="G57" s="188"/>
      <c r="H57" s="188"/>
      <c r="I57" s="188"/>
      <c r="J57" s="188"/>
      <c r="K57" s="3"/>
    </row>
    <row r="58" spans="1:11">
      <c r="A58" s="188"/>
      <c r="B58" s="188"/>
      <c r="C58" s="188"/>
      <c r="D58" s="188"/>
      <c r="E58" s="188"/>
      <c r="F58" s="188"/>
      <c r="G58" s="188"/>
      <c r="H58" s="188"/>
      <c r="I58" s="188"/>
      <c r="J58" s="188"/>
      <c r="K58" s="3"/>
    </row>
    <row r="59" spans="1:11" ht="15.75" thickBot="1">
      <c r="A59" s="27"/>
      <c r="B59" s="28" t="s">
        <v>37</v>
      </c>
      <c r="C59" s="26"/>
      <c r="D59" s="26"/>
      <c r="E59" s="27"/>
      <c r="F59" s="28"/>
      <c r="G59" s="28" t="s">
        <v>38</v>
      </c>
      <c r="H59" s="27"/>
      <c r="I59" s="27"/>
      <c r="J59" s="28"/>
      <c r="K59" s="3"/>
    </row>
    <row r="60" spans="1:11" ht="15.75" thickBot="1">
      <c r="A60" s="37">
        <v>1</v>
      </c>
      <c r="B60" s="181" t="s">
        <v>39</v>
      </c>
      <c r="C60" s="182"/>
      <c r="D60" s="182"/>
      <c r="E60" s="182"/>
      <c r="F60" s="183"/>
      <c r="G60" s="181" t="s">
        <v>40</v>
      </c>
      <c r="H60" s="182"/>
      <c r="I60" s="182"/>
      <c r="J60" s="183"/>
      <c r="K60" s="3"/>
    </row>
    <row r="61" spans="1:11" ht="15.75" thickBot="1">
      <c r="A61" s="37">
        <v>2</v>
      </c>
      <c r="B61" s="181" t="s">
        <v>41</v>
      </c>
      <c r="C61" s="182"/>
      <c r="D61" s="182"/>
      <c r="E61" s="182"/>
      <c r="F61" s="183"/>
      <c r="G61" s="181" t="s">
        <v>42</v>
      </c>
      <c r="H61" s="182"/>
      <c r="I61" s="182"/>
      <c r="J61" s="183"/>
      <c r="K61" s="3"/>
    </row>
    <row r="62" spans="1:11" ht="15.75" thickBot="1">
      <c r="A62" s="37">
        <v>3</v>
      </c>
      <c r="B62" s="181"/>
      <c r="C62" s="182"/>
      <c r="D62" s="182"/>
      <c r="E62" s="182"/>
      <c r="F62" s="183"/>
      <c r="G62" s="181"/>
      <c r="H62" s="182"/>
      <c r="I62" s="182"/>
      <c r="J62" s="183"/>
      <c r="K62" s="3"/>
    </row>
    <row r="63" spans="1:11" ht="15.75" thickBot="1">
      <c r="A63" s="37">
        <v>4</v>
      </c>
      <c r="B63" s="181"/>
      <c r="C63" s="182"/>
      <c r="D63" s="182"/>
      <c r="E63" s="182"/>
      <c r="F63" s="183"/>
      <c r="G63" s="181"/>
      <c r="H63" s="182"/>
      <c r="I63" s="182"/>
      <c r="J63" s="183"/>
      <c r="K63" s="3"/>
    </row>
    <row r="64" spans="1:11" ht="15.75" thickBot="1">
      <c r="A64" s="37">
        <v>5</v>
      </c>
      <c r="B64" s="181"/>
      <c r="C64" s="182"/>
      <c r="D64" s="182"/>
      <c r="E64" s="182"/>
      <c r="F64" s="183"/>
      <c r="G64" s="181"/>
      <c r="H64" s="182"/>
      <c r="I64" s="182"/>
      <c r="J64" s="183"/>
      <c r="K64" s="3"/>
    </row>
    <row r="65" spans="1:11" ht="15.75" thickBot="1">
      <c r="A65" s="37">
        <v>6</v>
      </c>
      <c r="B65" s="181"/>
      <c r="C65" s="182"/>
      <c r="D65" s="182"/>
      <c r="E65" s="182"/>
      <c r="F65" s="183"/>
      <c r="G65" s="181"/>
      <c r="H65" s="182"/>
      <c r="I65" s="182"/>
      <c r="J65" s="183"/>
      <c r="K65" s="3"/>
    </row>
    <row r="66" spans="1:11" ht="15.75" thickBot="1">
      <c r="A66" s="37">
        <v>7</v>
      </c>
      <c r="B66" s="181"/>
      <c r="C66" s="182"/>
      <c r="D66" s="182"/>
      <c r="E66" s="182"/>
      <c r="F66" s="183"/>
      <c r="G66" s="181"/>
      <c r="H66" s="182"/>
      <c r="I66" s="182"/>
      <c r="J66" s="183"/>
      <c r="K66" s="3"/>
    </row>
    <row r="67" spans="1:11" ht="15.75" thickBot="1">
      <c r="A67" s="37">
        <v>8</v>
      </c>
      <c r="B67" s="181"/>
      <c r="C67" s="182"/>
      <c r="D67" s="182"/>
      <c r="E67" s="182"/>
      <c r="F67" s="183"/>
      <c r="G67" s="181"/>
      <c r="H67" s="182"/>
      <c r="I67" s="182"/>
      <c r="J67" s="183"/>
      <c r="K67" s="3"/>
    </row>
    <row r="68" spans="1:11">
      <c r="A68" s="27"/>
      <c r="B68" s="27"/>
      <c r="C68" s="27"/>
      <c r="D68" s="26"/>
      <c r="E68" s="27"/>
      <c r="F68" s="27"/>
      <c r="G68" s="27"/>
      <c r="H68" s="27"/>
      <c r="I68" s="27"/>
      <c r="J68" s="27"/>
      <c r="K68" s="3"/>
    </row>
    <row r="69" spans="1:11">
      <c r="A69" s="27"/>
      <c r="B69" s="27"/>
      <c r="C69" s="27"/>
      <c r="D69" s="26"/>
      <c r="E69" s="27"/>
      <c r="F69" s="27"/>
      <c r="G69" s="27"/>
      <c r="H69" s="27"/>
      <c r="I69" s="27"/>
      <c r="J69" s="27"/>
      <c r="K69" s="3"/>
    </row>
    <row r="70" spans="1:11">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 ref="B63:F63"/>
    <mergeCell ref="G63:J63"/>
    <mergeCell ref="A48:E48"/>
    <mergeCell ref="F48:I48"/>
    <mergeCell ref="E51:F51"/>
    <mergeCell ref="A54:F54"/>
    <mergeCell ref="B60:F60"/>
    <mergeCell ref="G60:J60"/>
    <mergeCell ref="A46:I46"/>
    <mergeCell ref="A18:I18"/>
    <mergeCell ref="A21:D21"/>
    <mergeCell ref="F21:G21"/>
    <mergeCell ref="E24:F24"/>
    <mergeCell ref="A27:F27"/>
    <mergeCell ref="A31:E31"/>
    <mergeCell ref="F31:I31"/>
    <mergeCell ref="A34:I34"/>
    <mergeCell ref="A37:D37"/>
    <mergeCell ref="F37:G37"/>
    <mergeCell ref="E40:F40"/>
    <mergeCell ref="A43:F43"/>
    <mergeCell ref="A15:E15"/>
    <mergeCell ref="F15:I15"/>
    <mergeCell ref="A5:F5"/>
    <mergeCell ref="A6:C6"/>
    <mergeCell ref="A7:E7"/>
    <mergeCell ref="A9:D9"/>
    <mergeCell ref="C11:F11"/>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topLeftCell="A339" zoomScaleNormal="100" workbookViewId="0">
      <selection activeCell="A344" sqref="A344:J353"/>
    </sheetView>
  </sheetViews>
  <sheetFormatPr defaultColWidth="9.140625" defaultRowHeight="1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c r="A1" s="207" t="s">
        <v>43</v>
      </c>
      <c r="B1" s="207"/>
      <c r="C1" s="207"/>
      <c r="D1" s="207"/>
      <c r="E1" s="207"/>
      <c r="F1" s="207"/>
      <c r="G1" s="207"/>
      <c r="H1" s="207"/>
      <c r="I1" s="207"/>
      <c r="J1" s="207"/>
    </row>
    <row r="2" spans="1:11" ht="15.75" thickBot="1">
      <c r="A2" s="208"/>
      <c r="B2" s="209"/>
      <c r="C2" s="209"/>
      <c r="D2" s="209"/>
      <c r="E2" s="209"/>
      <c r="F2" s="209"/>
      <c r="G2" s="209"/>
      <c r="H2" s="209"/>
      <c r="I2" s="209"/>
      <c r="J2" s="210"/>
    </row>
    <row r="3" spans="1:11" ht="16.5" thickBot="1">
      <c r="A3" s="211" t="s">
        <v>44</v>
      </c>
      <c r="B3" s="212"/>
      <c r="C3" s="213" t="s">
        <v>45</v>
      </c>
      <c r="D3" s="214"/>
      <c r="E3" s="214"/>
      <c r="F3" s="214"/>
      <c r="G3" s="214"/>
      <c r="H3" s="214"/>
      <c r="I3" s="214"/>
      <c r="J3" s="215"/>
      <c r="K3" s="3"/>
    </row>
    <row r="4" spans="1:11" ht="15.75" thickBot="1">
      <c r="A4" s="216"/>
      <c r="B4" s="217"/>
      <c r="C4" s="217"/>
      <c r="D4" s="217"/>
      <c r="E4" s="217"/>
      <c r="F4" s="217"/>
      <c r="G4" s="217"/>
      <c r="H4" s="217"/>
      <c r="I4" s="217"/>
      <c r="J4" s="218"/>
    </row>
    <row r="5" spans="1:11" ht="15.75" thickBot="1">
      <c r="A5" s="219" t="s">
        <v>46</v>
      </c>
      <c r="B5" s="220"/>
      <c r="C5" s="221"/>
      <c r="D5" s="2" t="s">
        <v>47</v>
      </c>
      <c r="E5" s="5"/>
      <c r="F5" s="222" t="s">
        <v>48</v>
      </c>
      <c r="G5" s="222"/>
      <c r="H5" s="223"/>
      <c r="I5" s="2" t="s">
        <v>49</v>
      </c>
      <c r="J5" s="6"/>
    </row>
    <row r="6" spans="1:11">
      <c r="A6" s="189"/>
      <c r="B6" s="190"/>
      <c r="C6" s="190"/>
      <c r="D6" s="190"/>
      <c r="E6" s="190"/>
      <c r="F6" s="190"/>
      <c r="G6" s="190"/>
      <c r="H6" s="190"/>
      <c r="I6" s="190"/>
      <c r="J6" s="191"/>
    </row>
    <row r="7" spans="1:11" ht="16.5" thickBot="1">
      <c r="A7" s="192" t="s">
        <v>50</v>
      </c>
      <c r="B7" s="193"/>
      <c r="C7" s="193"/>
      <c r="D7" s="193"/>
      <c r="E7" s="193"/>
      <c r="F7" s="193"/>
      <c r="G7" s="193"/>
      <c r="H7" s="193"/>
      <c r="I7" s="193"/>
      <c r="J7" s="194"/>
    </row>
    <row r="8" spans="1:11">
      <c r="A8" s="195" t="s">
        <v>51</v>
      </c>
      <c r="B8" s="196"/>
      <c r="C8" s="196"/>
      <c r="D8" s="196"/>
      <c r="E8" s="196"/>
      <c r="F8" s="196"/>
      <c r="G8" s="196"/>
      <c r="H8" s="196"/>
      <c r="I8" s="196"/>
      <c r="J8" s="197"/>
      <c r="K8" s="3"/>
    </row>
    <row r="9" spans="1:11">
      <c r="A9" s="198"/>
      <c r="B9" s="199"/>
      <c r="C9" s="199"/>
      <c r="D9" s="199"/>
      <c r="E9" s="199"/>
      <c r="F9" s="199"/>
      <c r="G9" s="199"/>
      <c r="H9" s="199"/>
      <c r="I9" s="199"/>
      <c r="J9" s="200"/>
      <c r="K9" s="3"/>
    </row>
    <row r="10" spans="1:11">
      <c r="A10" s="198"/>
      <c r="B10" s="199"/>
      <c r="C10" s="199"/>
      <c r="D10" s="199"/>
      <c r="E10" s="199"/>
      <c r="F10" s="199"/>
      <c r="G10" s="199"/>
      <c r="H10" s="199"/>
      <c r="I10" s="199"/>
      <c r="J10" s="200"/>
      <c r="K10" s="3"/>
    </row>
    <row r="11" spans="1:11">
      <c r="A11" s="198"/>
      <c r="B11" s="199"/>
      <c r="C11" s="199"/>
      <c r="D11" s="199"/>
      <c r="E11" s="199"/>
      <c r="F11" s="199"/>
      <c r="G11" s="199"/>
      <c r="H11" s="199"/>
      <c r="I11" s="199"/>
      <c r="J11" s="200"/>
      <c r="K11" s="3"/>
    </row>
    <row r="12" spans="1:11">
      <c r="A12" s="198"/>
      <c r="B12" s="199"/>
      <c r="C12" s="199"/>
      <c r="D12" s="199"/>
      <c r="E12" s="199"/>
      <c r="F12" s="199"/>
      <c r="G12" s="199"/>
      <c r="H12" s="199"/>
      <c r="I12" s="199"/>
      <c r="J12" s="200"/>
      <c r="K12" s="3"/>
    </row>
    <row r="13" spans="1:11">
      <c r="A13" s="201"/>
      <c r="B13" s="202"/>
      <c r="C13" s="202"/>
      <c r="D13" s="202"/>
      <c r="E13" s="202"/>
      <c r="F13" s="202"/>
      <c r="G13" s="202"/>
      <c r="H13" s="202"/>
      <c r="I13" s="202"/>
      <c r="J13" s="203"/>
      <c r="K13" s="3"/>
    </row>
    <row r="14" spans="1:11">
      <c r="A14" s="201"/>
      <c r="B14" s="202"/>
      <c r="C14" s="202"/>
      <c r="D14" s="202"/>
      <c r="E14" s="202"/>
      <c r="F14" s="202"/>
      <c r="G14" s="202"/>
      <c r="H14" s="202"/>
      <c r="I14" s="202"/>
      <c r="J14" s="203"/>
      <c r="K14" s="3"/>
    </row>
    <row r="15" spans="1:11">
      <c r="A15" s="201"/>
      <c r="B15" s="202"/>
      <c r="C15" s="202"/>
      <c r="D15" s="202"/>
      <c r="E15" s="202"/>
      <c r="F15" s="202"/>
      <c r="G15" s="202"/>
      <c r="H15" s="202"/>
      <c r="I15" s="202"/>
      <c r="J15" s="203"/>
      <c r="K15" s="3"/>
    </row>
    <row r="16" spans="1:11">
      <c r="A16" s="201"/>
      <c r="B16" s="202"/>
      <c r="C16" s="202"/>
      <c r="D16" s="202"/>
      <c r="E16" s="202"/>
      <c r="F16" s="202"/>
      <c r="G16" s="202"/>
      <c r="H16" s="202"/>
      <c r="I16" s="202"/>
      <c r="J16" s="203"/>
      <c r="K16" s="3"/>
    </row>
    <row r="17" spans="1:11" ht="15.75" thickBot="1">
      <c r="A17" s="204"/>
      <c r="B17" s="205"/>
      <c r="C17" s="205"/>
      <c r="D17" s="205"/>
      <c r="E17" s="205"/>
      <c r="F17" s="205"/>
      <c r="G17" s="205"/>
      <c r="H17" s="205"/>
      <c r="I17" s="205"/>
      <c r="J17" s="206"/>
      <c r="K17" s="3"/>
    </row>
    <row r="18" spans="1:11">
      <c r="A18" s="189"/>
      <c r="B18" s="190"/>
      <c r="C18" s="190"/>
      <c r="D18" s="190"/>
      <c r="E18" s="190"/>
      <c r="F18" s="190"/>
      <c r="G18" s="190"/>
      <c r="H18" s="190"/>
      <c r="I18" s="190"/>
      <c r="J18" s="191"/>
    </row>
    <row r="19" spans="1:11" ht="16.5" thickBot="1">
      <c r="A19" s="192" t="s">
        <v>52</v>
      </c>
      <c r="B19" s="193"/>
      <c r="C19" s="193"/>
      <c r="D19" s="193"/>
      <c r="E19" s="193"/>
      <c r="F19" s="193"/>
      <c r="G19" s="193"/>
      <c r="H19" s="193"/>
      <c r="I19" s="193"/>
      <c r="J19" s="194"/>
    </row>
    <row r="20" spans="1:11">
      <c r="A20" s="195" t="s">
        <v>53</v>
      </c>
      <c r="B20" s="196"/>
      <c r="C20" s="196"/>
      <c r="D20" s="196"/>
      <c r="E20" s="196"/>
      <c r="F20" s="196"/>
      <c r="G20" s="196"/>
      <c r="H20" s="196"/>
      <c r="I20" s="196"/>
      <c r="J20" s="197"/>
      <c r="K20" s="3"/>
    </row>
    <row r="21" spans="1:11">
      <c r="A21" s="198"/>
      <c r="B21" s="199"/>
      <c r="C21" s="199"/>
      <c r="D21" s="199"/>
      <c r="E21" s="199"/>
      <c r="F21" s="199"/>
      <c r="G21" s="199"/>
      <c r="H21" s="199"/>
      <c r="I21" s="199"/>
      <c r="J21" s="200"/>
      <c r="K21" s="3"/>
    </row>
    <row r="22" spans="1:11">
      <c r="A22" s="198"/>
      <c r="B22" s="199"/>
      <c r="C22" s="199"/>
      <c r="D22" s="199"/>
      <c r="E22" s="199"/>
      <c r="F22" s="199"/>
      <c r="G22" s="199"/>
      <c r="H22" s="199"/>
      <c r="I22" s="199"/>
      <c r="J22" s="200"/>
      <c r="K22" s="3"/>
    </row>
    <row r="23" spans="1:11">
      <c r="A23" s="201"/>
      <c r="B23" s="202"/>
      <c r="C23" s="202"/>
      <c r="D23" s="202"/>
      <c r="E23" s="202"/>
      <c r="F23" s="202"/>
      <c r="G23" s="202"/>
      <c r="H23" s="202"/>
      <c r="I23" s="202"/>
      <c r="J23" s="203"/>
      <c r="K23" s="3"/>
    </row>
    <row r="24" spans="1:11" ht="15.75" thickBot="1">
      <c r="A24" s="204"/>
      <c r="B24" s="205"/>
      <c r="C24" s="205"/>
      <c r="D24" s="205"/>
      <c r="E24" s="205"/>
      <c r="F24" s="205"/>
      <c r="G24" s="205"/>
      <c r="H24" s="205"/>
      <c r="I24" s="205"/>
      <c r="J24" s="206"/>
      <c r="K24" s="3"/>
    </row>
    <row r="25" spans="1:11">
      <c r="A25" s="189"/>
      <c r="B25" s="190"/>
      <c r="C25" s="190"/>
      <c r="D25" s="190"/>
      <c r="E25" s="190"/>
      <c r="F25" s="190"/>
      <c r="G25" s="190"/>
      <c r="H25" s="190"/>
      <c r="I25" s="190"/>
      <c r="J25" s="191"/>
    </row>
    <row r="26" spans="1:11" ht="16.5" thickBot="1">
      <c r="A26" s="192" t="s">
        <v>54</v>
      </c>
      <c r="B26" s="193"/>
      <c r="C26" s="193"/>
      <c r="D26" s="193"/>
      <c r="E26" s="193"/>
      <c r="F26" s="193"/>
      <c r="G26" s="193"/>
      <c r="H26" s="193"/>
      <c r="I26" s="193"/>
      <c r="J26" s="194"/>
    </row>
    <row r="27" spans="1:11" ht="15.75" customHeight="1">
      <c r="A27" s="195" t="s">
        <v>55</v>
      </c>
      <c r="B27" s="196"/>
      <c r="C27" s="196"/>
      <c r="D27" s="196"/>
      <c r="E27" s="196"/>
      <c r="F27" s="196"/>
      <c r="G27" s="196"/>
      <c r="H27" s="196"/>
      <c r="I27" s="196"/>
      <c r="J27" s="197"/>
      <c r="K27" s="3"/>
    </row>
    <row r="28" spans="1:11">
      <c r="A28" s="201"/>
      <c r="B28" s="202"/>
      <c r="C28" s="202"/>
      <c r="D28" s="202"/>
      <c r="E28" s="202"/>
      <c r="F28" s="202"/>
      <c r="G28" s="202"/>
      <c r="H28" s="202"/>
      <c r="I28" s="202"/>
      <c r="J28" s="203"/>
      <c r="K28" s="3"/>
    </row>
    <row r="29" spans="1:11">
      <c r="A29" s="201"/>
      <c r="B29" s="202"/>
      <c r="C29" s="202"/>
      <c r="D29" s="202"/>
      <c r="E29" s="202"/>
      <c r="F29" s="202"/>
      <c r="G29" s="202"/>
      <c r="H29" s="202"/>
      <c r="I29" s="202"/>
      <c r="J29" s="203"/>
      <c r="K29" s="3"/>
    </row>
    <row r="30" spans="1:11">
      <c r="A30" s="201"/>
      <c r="B30" s="202"/>
      <c r="C30" s="202"/>
      <c r="D30" s="202"/>
      <c r="E30" s="202"/>
      <c r="F30" s="202"/>
      <c r="G30" s="202"/>
      <c r="H30" s="202"/>
      <c r="I30" s="202"/>
      <c r="J30" s="203"/>
      <c r="K30" s="3"/>
    </row>
    <row r="31" spans="1:11">
      <c r="A31" s="201"/>
      <c r="B31" s="202"/>
      <c r="C31" s="202"/>
      <c r="D31" s="202"/>
      <c r="E31" s="202"/>
      <c r="F31" s="202"/>
      <c r="G31" s="202"/>
      <c r="H31" s="202"/>
      <c r="I31" s="202"/>
      <c r="J31" s="203"/>
      <c r="K31" s="3"/>
    </row>
    <row r="32" spans="1:11" ht="15.75" thickBot="1">
      <c r="A32" s="204"/>
      <c r="B32" s="205"/>
      <c r="C32" s="205"/>
      <c r="D32" s="205"/>
      <c r="E32" s="205"/>
      <c r="F32" s="205"/>
      <c r="G32" s="205"/>
      <c r="H32" s="205"/>
      <c r="I32" s="205"/>
      <c r="J32" s="206"/>
      <c r="K32" s="3"/>
    </row>
    <row r="33" spans="1:11">
      <c r="A33" s="189"/>
      <c r="B33" s="190"/>
      <c r="C33" s="190"/>
      <c r="D33" s="190"/>
      <c r="E33" s="190"/>
      <c r="F33" s="190"/>
      <c r="G33" s="190"/>
      <c r="H33" s="190"/>
      <c r="I33" s="190"/>
      <c r="J33" s="191"/>
    </row>
    <row r="34" spans="1:11" ht="16.5" customHeight="1">
      <c r="A34" s="235" t="s">
        <v>56</v>
      </c>
      <c r="B34" s="236"/>
      <c r="C34" s="236"/>
      <c r="D34" s="236"/>
      <c r="E34" s="236"/>
      <c r="F34" s="236"/>
      <c r="G34" s="236"/>
      <c r="H34" s="236"/>
      <c r="I34" s="236"/>
      <c r="J34" s="237"/>
    </row>
    <row r="35" spans="1:11" ht="15" customHeight="1" thickBot="1">
      <c r="A35" s="238"/>
      <c r="B35" s="239"/>
      <c r="C35" s="239"/>
      <c r="D35" s="239"/>
      <c r="E35" s="239"/>
      <c r="F35" s="239"/>
      <c r="G35" s="239"/>
      <c r="H35" s="239"/>
      <c r="I35" s="239"/>
      <c r="J35" s="240"/>
      <c r="K35" s="3"/>
    </row>
    <row r="36" spans="1:11" ht="15" customHeight="1">
      <c r="A36" s="226" t="s">
        <v>57</v>
      </c>
      <c r="B36" s="227"/>
      <c r="C36" s="227"/>
      <c r="D36" s="227"/>
      <c r="E36" s="227"/>
      <c r="F36" s="227"/>
      <c r="G36" s="227"/>
      <c r="H36" s="227"/>
      <c r="I36" s="227"/>
      <c r="J36" s="228"/>
      <c r="K36" s="3"/>
    </row>
    <row r="37" spans="1:11" ht="15" customHeight="1">
      <c r="A37" s="229"/>
      <c r="B37" s="230"/>
      <c r="C37" s="230"/>
      <c r="D37" s="230"/>
      <c r="E37" s="230"/>
      <c r="F37" s="230"/>
      <c r="G37" s="230"/>
      <c r="H37" s="230"/>
      <c r="I37" s="230"/>
      <c r="J37" s="231"/>
      <c r="K37" s="3"/>
    </row>
    <row r="38" spans="1:11" ht="15" customHeight="1">
      <c r="A38" s="229"/>
      <c r="B38" s="230"/>
      <c r="C38" s="230"/>
      <c r="D38" s="230"/>
      <c r="E38" s="230"/>
      <c r="F38" s="230"/>
      <c r="G38" s="230"/>
      <c r="H38" s="230"/>
      <c r="I38" s="230"/>
      <c r="J38" s="231"/>
      <c r="K38" s="3"/>
    </row>
    <row r="39" spans="1:11" ht="15" customHeight="1">
      <c r="A39" s="229"/>
      <c r="B39" s="230"/>
      <c r="C39" s="230"/>
      <c r="D39" s="230"/>
      <c r="E39" s="230"/>
      <c r="F39" s="230"/>
      <c r="G39" s="230"/>
      <c r="H39" s="230"/>
      <c r="I39" s="230"/>
      <c r="J39" s="231"/>
      <c r="K39" s="3"/>
    </row>
    <row r="40" spans="1:11" ht="15" customHeight="1">
      <c r="A40" s="229"/>
      <c r="B40" s="230"/>
      <c r="C40" s="230"/>
      <c r="D40" s="230"/>
      <c r="E40" s="230"/>
      <c r="F40" s="230"/>
      <c r="G40" s="230"/>
      <c r="H40" s="230"/>
      <c r="I40" s="230"/>
      <c r="J40" s="231"/>
      <c r="K40" s="3"/>
    </row>
    <row r="41" spans="1:11" ht="15.75" customHeight="1" thickBot="1">
      <c r="A41" s="232"/>
      <c r="B41" s="233"/>
      <c r="C41" s="233"/>
      <c r="D41" s="233"/>
      <c r="E41" s="233"/>
      <c r="F41" s="233"/>
      <c r="G41" s="233"/>
      <c r="H41" s="233"/>
      <c r="I41" s="233"/>
      <c r="J41" s="234"/>
      <c r="K41" s="3"/>
    </row>
    <row r="42" spans="1:11">
      <c r="A42" s="224"/>
      <c r="B42" s="224"/>
      <c r="C42" s="224"/>
      <c r="D42" s="224"/>
      <c r="E42" s="224"/>
      <c r="F42" s="224"/>
      <c r="G42" s="224"/>
      <c r="H42" s="224"/>
      <c r="I42" s="224"/>
      <c r="J42" s="224"/>
    </row>
    <row r="43" spans="1:11" ht="18.75">
      <c r="A43" s="225" t="s">
        <v>58</v>
      </c>
      <c r="B43" s="225"/>
      <c r="C43" s="225"/>
      <c r="D43" s="225"/>
      <c r="E43" s="225"/>
      <c r="F43" s="225"/>
      <c r="G43" s="225"/>
      <c r="H43" s="225"/>
      <c r="I43" s="225"/>
      <c r="J43" s="225"/>
    </row>
    <row r="44" spans="1:11" ht="15.75" thickBot="1">
      <c r="A44" s="208"/>
      <c r="B44" s="209"/>
      <c r="C44" s="209"/>
      <c r="D44" s="209"/>
      <c r="E44" s="209"/>
      <c r="F44" s="209"/>
      <c r="G44" s="209"/>
      <c r="H44" s="209"/>
      <c r="I44" s="209"/>
      <c r="J44" s="210"/>
    </row>
    <row r="45" spans="1:11" ht="16.5" thickBot="1">
      <c r="A45" s="211" t="s">
        <v>44</v>
      </c>
      <c r="B45" s="212"/>
      <c r="C45" s="213" t="s">
        <v>59</v>
      </c>
      <c r="D45" s="214"/>
      <c r="E45" s="214"/>
      <c r="F45" s="214"/>
      <c r="G45" s="214"/>
      <c r="H45" s="214"/>
      <c r="I45" s="214"/>
      <c r="J45" s="215"/>
      <c r="K45" s="3"/>
    </row>
    <row r="46" spans="1:11" ht="15.75" thickBot="1">
      <c r="A46" s="216"/>
      <c r="B46" s="217"/>
      <c r="C46" s="217"/>
      <c r="D46" s="217"/>
      <c r="E46" s="217"/>
      <c r="F46" s="217"/>
      <c r="G46" s="217"/>
      <c r="H46" s="217"/>
      <c r="I46" s="217"/>
      <c r="J46" s="218"/>
    </row>
    <row r="47" spans="1:11" ht="15.75" thickBot="1">
      <c r="A47" s="219" t="s">
        <v>46</v>
      </c>
      <c r="B47" s="220"/>
      <c r="C47" s="221"/>
      <c r="D47" s="2" t="s">
        <v>47</v>
      </c>
      <c r="E47" s="5"/>
      <c r="F47" s="222" t="s">
        <v>48</v>
      </c>
      <c r="G47" s="222"/>
      <c r="H47" s="223"/>
      <c r="I47" s="2" t="s">
        <v>60</v>
      </c>
      <c r="J47" s="6"/>
    </row>
    <row r="48" spans="1:11">
      <c r="A48" s="189"/>
      <c r="B48" s="190"/>
      <c r="C48" s="190"/>
      <c r="D48" s="190"/>
      <c r="E48" s="190"/>
      <c r="F48" s="190"/>
      <c r="G48" s="190"/>
      <c r="H48" s="190"/>
      <c r="I48" s="190"/>
      <c r="J48" s="191"/>
    </row>
    <row r="49" spans="1:11" ht="16.5" thickBot="1">
      <c r="A49" s="192" t="s">
        <v>50</v>
      </c>
      <c r="B49" s="193"/>
      <c r="C49" s="193"/>
      <c r="D49" s="193"/>
      <c r="E49" s="193"/>
      <c r="F49" s="193"/>
      <c r="G49" s="193"/>
      <c r="H49" s="193"/>
      <c r="I49" s="193"/>
      <c r="J49" s="194"/>
    </row>
    <row r="50" spans="1:11">
      <c r="A50" s="195" t="s">
        <v>61</v>
      </c>
      <c r="B50" s="196"/>
      <c r="C50" s="196"/>
      <c r="D50" s="196"/>
      <c r="E50" s="196"/>
      <c r="F50" s="196"/>
      <c r="G50" s="196"/>
      <c r="H50" s="196"/>
      <c r="I50" s="196"/>
      <c r="J50" s="197"/>
      <c r="K50" s="3"/>
    </row>
    <row r="51" spans="1:11">
      <c r="A51" s="198"/>
      <c r="B51" s="199"/>
      <c r="C51" s="199"/>
      <c r="D51" s="199"/>
      <c r="E51" s="199"/>
      <c r="F51" s="199"/>
      <c r="G51" s="199"/>
      <c r="H51" s="199"/>
      <c r="I51" s="199"/>
      <c r="J51" s="200"/>
      <c r="K51" s="3"/>
    </row>
    <row r="52" spans="1:11">
      <c r="A52" s="198"/>
      <c r="B52" s="199"/>
      <c r="C52" s="199"/>
      <c r="D52" s="199"/>
      <c r="E52" s="199"/>
      <c r="F52" s="199"/>
      <c r="G52" s="199"/>
      <c r="H52" s="199"/>
      <c r="I52" s="199"/>
      <c r="J52" s="200"/>
      <c r="K52" s="3"/>
    </row>
    <row r="53" spans="1:11">
      <c r="A53" s="201"/>
      <c r="B53" s="202"/>
      <c r="C53" s="202"/>
      <c r="D53" s="202"/>
      <c r="E53" s="202"/>
      <c r="F53" s="202"/>
      <c r="G53" s="202"/>
      <c r="H53" s="202"/>
      <c r="I53" s="202"/>
      <c r="J53" s="203"/>
      <c r="K53" s="3"/>
    </row>
    <row r="54" spans="1:11">
      <c r="A54" s="201"/>
      <c r="B54" s="202"/>
      <c r="C54" s="202"/>
      <c r="D54" s="202"/>
      <c r="E54" s="202"/>
      <c r="F54" s="202"/>
      <c r="G54" s="202"/>
      <c r="H54" s="202"/>
      <c r="I54" s="202"/>
      <c r="J54" s="203"/>
      <c r="K54" s="3"/>
    </row>
    <row r="55" spans="1:11">
      <c r="A55" s="201"/>
      <c r="B55" s="202"/>
      <c r="C55" s="202"/>
      <c r="D55" s="202"/>
      <c r="E55" s="202"/>
      <c r="F55" s="202"/>
      <c r="G55" s="202"/>
      <c r="H55" s="202"/>
      <c r="I55" s="202"/>
      <c r="J55" s="203"/>
      <c r="K55" s="3"/>
    </row>
    <row r="56" spans="1:11">
      <c r="A56" s="201"/>
      <c r="B56" s="202"/>
      <c r="C56" s="202"/>
      <c r="D56" s="202"/>
      <c r="E56" s="202"/>
      <c r="F56" s="202"/>
      <c r="G56" s="202"/>
      <c r="H56" s="202"/>
      <c r="I56" s="202"/>
      <c r="J56" s="203"/>
      <c r="K56" s="3"/>
    </row>
    <row r="57" spans="1:11">
      <c r="A57" s="201"/>
      <c r="B57" s="202"/>
      <c r="C57" s="202"/>
      <c r="D57" s="202"/>
      <c r="E57" s="202"/>
      <c r="F57" s="202"/>
      <c r="G57" s="202"/>
      <c r="H57" s="202"/>
      <c r="I57" s="202"/>
      <c r="J57" s="203"/>
      <c r="K57" s="3"/>
    </row>
    <row r="58" spans="1:11">
      <c r="A58" s="201"/>
      <c r="B58" s="202"/>
      <c r="C58" s="202"/>
      <c r="D58" s="202"/>
      <c r="E58" s="202"/>
      <c r="F58" s="202"/>
      <c r="G58" s="202"/>
      <c r="H58" s="202"/>
      <c r="I58" s="202"/>
      <c r="J58" s="203"/>
      <c r="K58" s="3"/>
    </row>
    <row r="59" spans="1:11">
      <c r="A59" s="204"/>
      <c r="B59" s="205"/>
      <c r="C59" s="205"/>
      <c r="D59" s="205"/>
      <c r="E59" s="205"/>
      <c r="F59" s="205"/>
      <c r="G59" s="205"/>
      <c r="H59" s="205"/>
      <c r="I59" s="205"/>
      <c r="J59" s="206"/>
      <c r="K59" s="3"/>
    </row>
    <row r="60" spans="1:11">
      <c r="A60" s="189"/>
      <c r="B60" s="190"/>
      <c r="C60" s="190"/>
      <c r="D60" s="190"/>
      <c r="E60" s="190"/>
      <c r="F60" s="190"/>
      <c r="G60" s="190"/>
      <c r="H60" s="190"/>
      <c r="I60" s="190"/>
      <c r="J60" s="191"/>
    </row>
    <row r="61" spans="1:11" ht="16.5" thickBot="1">
      <c r="A61" s="192" t="s">
        <v>52</v>
      </c>
      <c r="B61" s="193"/>
      <c r="C61" s="193"/>
      <c r="D61" s="193"/>
      <c r="E61" s="193"/>
      <c r="F61" s="193"/>
      <c r="G61" s="193"/>
      <c r="H61" s="193"/>
      <c r="I61" s="193"/>
      <c r="J61" s="194"/>
    </row>
    <row r="62" spans="1:11">
      <c r="A62" s="195" t="s">
        <v>62</v>
      </c>
      <c r="B62" s="196"/>
      <c r="C62" s="196"/>
      <c r="D62" s="196"/>
      <c r="E62" s="196"/>
      <c r="F62" s="196"/>
      <c r="G62" s="196"/>
      <c r="H62" s="196"/>
      <c r="I62" s="196"/>
      <c r="J62" s="197"/>
      <c r="K62" s="3"/>
    </row>
    <row r="63" spans="1:11">
      <c r="A63" s="201"/>
      <c r="B63" s="202"/>
      <c r="C63" s="202"/>
      <c r="D63" s="202"/>
      <c r="E63" s="202"/>
      <c r="F63" s="202"/>
      <c r="G63" s="202"/>
      <c r="H63" s="202"/>
      <c r="I63" s="202"/>
      <c r="J63" s="203"/>
      <c r="K63" s="3"/>
    </row>
    <row r="64" spans="1:11">
      <c r="A64" s="201"/>
      <c r="B64" s="202"/>
      <c r="C64" s="202"/>
      <c r="D64" s="202"/>
      <c r="E64" s="202"/>
      <c r="F64" s="202"/>
      <c r="G64" s="202"/>
      <c r="H64" s="202"/>
      <c r="I64" s="202"/>
      <c r="J64" s="203"/>
      <c r="K64" s="3"/>
    </row>
    <row r="65" spans="1:11">
      <c r="A65" s="201"/>
      <c r="B65" s="202"/>
      <c r="C65" s="202"/>
      <c r="D65" s="202"/>
      <c r="E65" s="202"/>
      <c r="F65" s="202"/>
      <c r="G65" s="202"/>
      <c r="H65" s="202"/>
      <c r="I65" s="202"/>
      <c r="J65" s="203"/>
      <c r="K65" s="3"/>
    </row>
    <row r="66" spans="1:11" ht="15.75" thickBot="1">
      <c r="A66" s="204"/>
      <c r="B66" s="205"/>
      <c r="C66" s="205"/>
      <c r="D66" s="205"/>
      <c r="E66" s="205"/>
      <c r="F66" s="205"/>
      <c r="G66" s="205"/>
      <c r="H66" s="205"/>
      <c r="I66" s="205"/>
      <c r="J66" s="206"/>
      <c r="K66" s="3"/>
    </row>
    <row r="67" spans="1:11">
      <c r="A67" s="189"/>
      <c r="B67" s="190"/>
      <c r="C67" s="190"/>
      <c r="D67" s="190"/>
      <c r="E67" s="190"/>
      <c r="F67" s="190"/>
      <c r="G67" s="190"/>
      <c r="H67" s="190"/>
      <c r="I67" s="190"/>
      <c r="J67" s="191"/>
    </row>
    <row r="68" spans="1:11" ht="16.5" thickBot="1">
      <c r="A68" s="192" t="s">
        <v>54</v>
      </c>
      <c r="B68" s="193"/>
      <c r="C68" s="193"/>
      <c r="D68" s="193"/>
      <c r="E68" s="193"/>
      <c r="F68" s="193"/>
      <c r="G68" s="193"/>
      <c r="H68" s="193"/>
      <c r="I68" s="193"/>
      <c r="J68" s="194"/>
    </row>
    <row r="69" spans="1:11" ht="15.75" customHeight="1">
      <c r="A69" s="195" t="s">
        <v>63</v>
      </c>
      <c r="B69" s="196"/>
      <c r="C69" s="196"/>
      <c r="D69" s="196"/>
      <c r="E69" s="196"/>
      <c r="F69" s="196"/>
      <c r="G69" s="196"/>
      <c r="H69" s="196"/>
      <c r="I69" s="196"/>
      <c r="J69" s="197"/>
      <c r="K69" s="3"/>
    </row>
    <row r="70" spans="1:11">
      <c r="A70" s="201"/>
      <c r="B70" s="202"/>
      <c r="C70" s="202"/>
      <c r="D70" s="202"/>
      <c r="E70" s="202"/>
      <c r="F70" s="202"/>
      <c r="G70" s="202"/>
      <c r="H70" s="202"/>
      <c r="I70" s="202"/>
      <c r="J70" s="203"/>
      <c r="K70" s="3"/>
    </row>
    <row r="71" spans="1:11">
      <c r="A71" s="201"/>
      <c r="B71" s="202"/>
      <c r="C71" s="202"/>
      <c r="D71" s="202"/>
      <c r="E71" s="202"/>
      <c r="F71" s="202"/>
      <c r="G71" s="202"/>
      <c r="H71" s="202"/>
      <c r="I71" s="202"/>
      <c r="J71" s="203"/>
      <c r="K71" s="3"/>
    </row>
    <row r="72" spans="1:11">
      <c r="A72" s="201"/>
      <c r="B72" s="202"/>
      <c r="C72" s="202"/>
      <c r="D72" s="202"/>
      <c r="E72" s="202"/>
      <c r="F72" s="202"/>
      <c r="G72" s="202"/>
      <c r="H72" s="202"/>
      <c r="I72" s="202"/>
      <c r="J72" s="203"/>
      <c r="K72" s="3"/>
    </row>
    <row r="73" spans="1:11">
      <c r="A73" s="201"/>
      <c r="B73" s="202"/>
      <c r="C73" s="202"/>
      <c r="D73" s="202"/>
      <c r="E73" s="202"/>
      <c r="F73" s="202"/>
      <c r="G73" s="202"/>
      <c r="H73" s="202"/>
      <c r="I73" s="202"/>
      <c r="J73" s="203"/>
      <c r="K73" s="3"/>
    </row>
    <row r="74" spans="1:11" ht="15.75" thickBot="1">
      <c r="A74" s="204"/>
      <c r="B74" s="205"/>
      <c r="C74" s="205"/>
      <c r="D74" s="205"/>
      <c r="E74" s="205"/>
      <c r="F74" s="205"/>
      <c r="G74" s="205"/>
      <c r="H74" s="205"/>
      <c r="I74" s="205"/>
      <c r="J74" s="206"/>
      <c r="K74" s="3"/>
    </row>
    <row r="75" spans="1:11">
      <c r="A75" s="189"/>
      <c r="B75" s="190"/>
      <c r="C75" s="190"/>
      <c r="D75" s="190"/>
      <c r="E75" s="190"/>
      <c r="F75" s="190"/>
      <c r="G75" s="190"/>
      <c r="H75" s="190"/>
      <c r="I75" s="190"/>
      <c r="J75" s="191"/>
    </row>
    <row r="76" spans="1:11" ht="16.5" customHeight="1">
      <c r="A76" s="235" t="s">
        <v>56</v>
      </c>
      <c r="B76" s="236"/>
      <c r="C76" s="236"/>
      <c r="D76" s="236"/>
      <c r="E76" s="236"/>
      <c r="F76" s="236"/>
      <c r="G76" s="236"/>
      <c r="H76" s="236"/>
      <c r="I76" s="236"/>
      <c r="J76" s="237"/>
    </row>
    <row r="77" spans="1:11" ht="15" customHeight="1" thickBot="1">
      <c r="A77" s="238"/>
      <c r="B77" s="239"/>
      <c r="C77" s="239"/>
      <c r="D77" s="239"/>
      <c r="E77" s="239"/>
      <c r="F77" s="239"/>
      <c r="G77" s="239"/>
      <c r="H77" s="239"/>
      <c r="I77" s="239"/>
      <c r="J77" s="240"/>
      <c r="K77" s="3"/>
    </row>
    <row r="78" spans="1:11" ht="15" customHeight="1">
      <c r="A78" s="226" t="s">
        <v>64</v>
      </c>
      <c r="B78" s="227"/>
      <c r="C78" s="227"/>
      <c r="D78" s="227"/>
      <c r="E78" s="227"/>
      <c r="F78" s="227"/>
      <c r="G78" s="227"/>
      <c r="H78" s="227"/>
      <c r="I78" s="227"/>
      <c r="J78" s="228"/>
      <c r="K78" s="3"/>
    </row>
    <row r="79" spans="1:11" ht="15" customHeight="1">
      <c r="A79" s="229"/>
      <c r="B79" s="230"/>
      <c r="C79" s="230"/>
      <c r="D79" s="230"/>
      <c r="E79" s="230"/>
      <c r="F79" s="230"/>
      <c r="G79" s="230"/>
      <c r="H79" s="230"/>
      <c r="I79" s="230"/>
      <c r="J79" s="231"/>
      <c r="K79" s="3"/>
    </row>
    <row r="80" spans="1:11" ht="15" customHeight="1">
      <c r="A80" s="229"/>
      <c r="B80" s="230"/>
      <c r="C80" s="230"/>
      <c r="D80" s="230"/>
      <c r="E80" s="230"/>
      <c r="F80" s="230"/>
      <c r="G80" s="230"/>
      <c r="H80" s="230"/>
      <c r="I80" s="230"/>
      <c r="J80" s="231"/>
      <c r="K80" s="3"/>
    </row>
    <row r="81" spans="1:11" ht="15" customHeight="1">
      <c r="A81" s="229"/>
      <c r="B81" s="230"/>
      <c r="C81" s="230"/>
      <c r="D81" s="230"/>
      <c r="E81" s="230"/>
      <c r="F81" s="230"/>
      <c r="G81" s="230"/>
      <c r="H81" s="230"/>
      <c r="I81" s="230"/>
      <c r="J81" s="231"/>
      <c r="K81" s="3"/>
    </row>
    <row r="82" spans="1:11" ht="15" customHeight="1">
      <c r="A82" s="229"/>
      <c r="B82" s="230"/>
      <c r="C82" s="230"/>
      <c r="D82" s="230"/>
      <c r="E82" s="230"/>
      <c r="F82" s="230"/>
      <c r="G82" s="230"/>
      <c r="H82" s="230"/>
      <c r="I82" s="230"/>
      <c r="J82" s="231"/>
      <c r="K82" s="3"/>
    </row>
    <row r="83" spans="1:11" ht="15.75" customHeight="1" thickBot="1">
      <c r="A83" s="232"/>
      <c r="B83" s="233"/>
      <c r="C83" s="233"/>
      <c r="D83" s="233"/>
      <c r="E83" s="233"/>
      <c r="F83" s="233"/>
      <c r="G83" s="233"/>
      <c r="H83" s="233"/>
      <c r="I83" s="233"/>
      <c r="J83" s="234"/>
      <c r="K83" s="3"/>
    </row>
    <row r="84" spans="1:11">
      <c r="A84" s="224"/>
      <c r="B84" s="224"/>
      <c r="C84" s="224"/>
      <c r="D84" s="224"/>
      <c r="E84" s="224"/>
      <c r="F84" s="224"/>
      <c r="G84" s="224"/>
      <c r="H84" s="224"/>
      <c r="I84" s="224"/>
      <c r="J84" s="224"/>
    </row>
    <row r="85" spans="1:11" ht="18.75">
      <c r="A85" s="225" t="s">
        <v>65</v>
      </c>
      <c r="B85" s="225"/>
      <c r="C85" s="225"/>
      <c r="D85" s="225"/>
      <c r="E85" s="225"/>
      <c r="F85" s="225"/>
      <c r="G85" s="225"/>
      <c r="H85" s="225"/>
      <c r="I85" s="225"/>
      <c r="J85" s="225"/>
    </row>
    <row r="86" spans="1:11" ht="15.75" thickBot="1">
      <c r="A86" s="208"/>
      <c r="B86" s="209"/>
      <c r="C86" s="209"/>
      <c r="D86" s="209"/>
      <c r="E86" s="209"/>
      <c r="F86" s="209"/>
      <c r="G86" s="209"/>
      <c r="H86" s="209"/>
      <c r="I86" s="209"/>
      <c r="J86" s="210"/>
    </row>
    <row r="87" spans="1:11" ht="16.5" thickBot="1">
      <c r="A87" s="211" t="s">
        <v>44</v>
      </c>
      <c r="B87" s="212"/>
      <c r="C87" s="213" t="s">
        <v>66</v>
      </c>
      <c r="D87" s="214"/>
      <c r="E87" s="214"/>
      <c r="F87" s="214"/>
      <c r="G87" s="214"/>
      <c r="H87" s="214"/>
      <c r="I87" s="214"/>
      <c r="J87" s="215"/>
      <c r="K87" s="3"/>
    </row>
    <row r="88" spans="1:11" ht="15.75" thickBot="1">
      <c r="A88" s="216"/>
      <c r="B88" s="217"/>
      <c r="C88" s="217"/>
      <c r="D88" s="217"/>
      <c r="E88" s="217"/>
      <c r="F88" s="217"/>
      <c r="G88" s="217"/>
      <c r="H88" s="217"/>
      <c r="I88" s="217"/>
      <c r="J88" s="218"/>
    </row>
    <row r="89" spans="1:11" ht="15.75" thickBot="1">
      <c r="A89" s="219" t="s">
        <v>46</v>
      </c>
      <c r="B89" s="220"/>
      <c r="C89" s="221"/>
      <c r="D89" s="2" t="s">
        <v>47</v>
      </c>
      <c r="E89" s="5"/>
      <c r="F89" s="222" t="s">
        <v>48</v>
      </c>
      <c r="G89" s="222"/>
      <c r="H89" s="223"/>
      <c r="I89" s="2" t="s">
        <v>49</v>
      </c>
      <c r="J89" s="6"/>
    </row>
    <row r="90" spans="1:11">
      <c r="A90" s="189"/>
      <c r="B90" s="190"/>
      <c r="C90" s="190"/>
      <c r="D90" s="190"/>
      <c r="E90" s="190"/>
      <c r="F90" s="190"/>
      <c r="G90" s="190"/>
      <c r="H90" s="190"/>
      <c r="I90" s="190"/>
      <c r="J90" s="191"/>
    </row>
    <row r="91" spans="1:11" ht="16.5" thickBot="1">
      <c r="A91" s="192" t="s">
        <v>50</v>
      </c>
      <c r="B91" s="193"/>
      <c r="C91" s="193"/>
      <c r="D91" s="193"/>
      <c r="E91" s="193"/>
      <c r="F91" s="193"/>
      <c r="G91" s="193"/>
      <c r="H91" s="193"/>
      <c r="I91" s="193"/>
      <c r="J91" s="194"/>
    </row>
    <row r="92" spans="1:11">
      <c r="A92" s="195" t="s">
        <v>67</v>
      </c>
      <c r="B92" s="196"/>
      <c r="C92" s="196"/>
      <c r="D92" s="196"/>
      <c r="E92" s="196"/>
      <c r="F92" s="196"/>
      <c r="G92" s="196"/>
      <c r="H92" s="196"/>
      <c r="I92" s="196"/>
      <c r="J92" s="197"/>
      <c r="K92" s="3"/>
    </row>
    <row r="93" spans="1:11">
      <c r="A93" s="198"/>
      <c r="B93" s="199"/>
      <c r="C93" s="199"/>
      <c r="D93" s="199"/>
      <c r="E93" s="199"/>
      <c r="F93" s="199"/>
      <c r="G93" s="199"/>
      <c r="H93" s="199"/>
      <c r="I93" s="199"/>
      <c r="J93" s="200"/>
      <c r="K93" s="3"/>
    </row>
    <row r="94" spans="1:11">
      <c r="A94" s="198"/>
      <c r="B94" s="199"/>
      <c r="C94" s="199"/>
      <c r="D94" s="199"/>
      <c r="E94" s="199"/>
      <c r="F94" s="199"/>
      <c r="G94" s="199"/>
      <c r="H94" s="199"/>
      <c r="I94" s="199"/>
      <c r="J94" s="200"/>
      <c r="K94" s="3"/>
    </row>
    <row r="95" spans="1:11">
      <c r="A95" s="198"/>
      <c r="B95" s="199"/>
      <c r="C95" s="199"/>
      <c r="D95" s="199"/>
      <c r="E95" s="199"/>
      <c r="F95" s="199"/>
      <c r="G95" s="199"/>
      <c r="H95" s="199"/>
      <c r="I95" s="199"/>
      <c r="J95" s="200"/>
      <c r="K95" s="3"/>
    </row>
    <row r="96" spans="1:11">
      <c r="A96" s="201"/>
      <c r="B96" s="202"/>
      <c r="C96" s="202"/>
      <c r="D96" s="202"/>
      <c r="E96" s="202"/>
      <c r="F96" s="202"/>
      <c r="G96" s="202"/>
      <c r="H96" s="202"/>
      <c r="I96" s="202"/>
      <c r="J96" s="203"/>
      <c r="K96" s="3"/>
    </row>
    <row r="97" spans="1:11">
      <c r="A97" s="201"/>
      <c r="B97" s="202"/>
      <c r="C97" s="202"/>
      <c r="D97" s="202"/>
      <c r="E97" s="202"/>
      <c r="F97" s="202"/>
      <c r="G97" s="202"/>
      <c r="H97" s="202"/>
      <c r="I97" s="202"/>
      <c r="J97" s="203"/>
      <c r="K97" s="3"/>
    </row>
    <row r="98" spans="1:11">
      <c r="A98" s="201"/>
      <c r="B98" s="202"/>
      <c r="C98" s="202"/>
      <c r="D98" s="202"/>
      <c r="E98" s="202"/>
      <c r="F98" s="202"/>
      <c r="G98" s="202"/>
      <c r="H98" s="202"/>
      <c r="I98" s="202"/>
      <c r="J98" s="203"/>
      <c r="K98" s="3"/>
    </row>
    <row r="99" spans="1:11">
      <c r="A99" s="201"/>
      <c r="B99" s="202"/>
      <c r="C99" s="202"/>
      <c r="D99" s="202"/>
      <c r="E99" s="202"/>
      <c r="F99" s="202"/>
      <c r="G99" s="202"/>
      <c r="H99" s="202"/>
      <c r="I99" s="202"/>
      <c r="J99" s="203"/>
      <c r="K99" s="3"/>
    </row>
    <row r="100" spans="1:11">
      <c r="A100" s="201"/>
      <c r="B100" s="202"/>
      <c r="C100" s="202"/>
      <c r="D100" s="202"/>
      <c r="E100" s="202"/>
      <c r="F100" s="202"/>
      <c r="G100" s="202"/>
      <c r="H100" s="202"/>
      <c r="I100" s="202"/>
      <c r="J100" s="203"/>
      <c r="K100" s="3"/>
    </row>
    <row r="101" spans="1:11" ht="15.75" thickBot="1">
      <c r="A101" s="204"/>
      <c r="B101" s="205"/>
      <c r="C101" s="205"/>
      <c r="D101" s="205"/>
      <c r="E101" s="205"/>
      <c r="F101" s="205"/>
      <c r="G101" s="205"/>
      <c r="H101" s="205"/>
      <c r="I101" s="205"/>
      <c r="J101" s="206"/>
      <c r="K101" s="3"/>
    </row>
    <row r="102" spans="1:11">
      <c r="A102" s="189"/>
      <c r="B102" s="190"/>
      <c r="C102" s="190"/>
      <c r="D102" s="190"/>
      <c r="E102" s="190"/>
      <c r="F102" s="190"/>
      <c r="G102" s="190"/>
      <c r="H102" s="190"/>
      <c r="I102" s="190"/>
      <c r="J102" s="191"/>
    </row>
    <row r="103" spans="1:11" ht="16.5" thickBot="1">
      <c r="A103" s="192" t="s">
        <v>52</v>
      </c>
      <c r="B103" s="193"/>
      <c r="C103" s="193"/>
      <c r="D103" s="193"/>
      <c r="E103" s="193"/>
      <c r="F103" s="193"/>
      <c r="G103" s="193"/>
      <c r="H103" s="193"/>
      <c r="I103" s="193"/>
      <c r="J103" s="194"/>
    </row>
    <row r="104" spans="1:11">
      <c r="A104" s="195" t="s">
        <v>68</v>
      </c>
      <c r="B104" s="196"/>
      <c r="C104" s="196"/>
      <c r="D104" s="196"/>
      <c r="E104" s="196"/>
      <c r="F104" s="196"/>
      <c r="G104" s="196"/>
      <c r="H104" s="196"/>
      <c r="I104" s="196"/>
      <c r="J104" s="197"/>
      <c r="K104" s="3"/>
    </row>
    <row r="105" spans="1:11">
      <c r="A105" s="198"/>
      <c r="B105" s="199"/>
      <c r="C105" s="199"/>
      <c r="D105" s="199"/>
      <c r="E105" s="199"/>
      <c r="F105" s="199"/>
      <c r="G105" s="199"/>
      <c r="H105" s="199"/>
      <c r="I105" s="199"/>
      <c r="J105" s="200"/>
      <c r="K105" s="3"/>
    </row>
    <row r="106" spans="1:11">
      <c r="A106" s="201"/>
      <c r="B106" s="202"/>
      <c r="C106" s="202"/>
      <c r="D106" s="202"/>
      <c r="E106" s="202"/>
      <c r="F106" s="202"/>
      <c r="G106" s="202"/>
      <c r="H106" s="202"/>
      <c r="I106" s="202"/>
      <c r="J106" s="203"/>
      <c r="K106" s="3"/>
    </row>
    <row r="107" spans="1:11">
      <c r="A107" s="201"/>
      <c r="B107" s="202"/>
      <c r="C107" s="202"/>
      <c r="D107" s="202"/>
      <c r="E107" s="202"/>
      <c r="F107" s="202"/>
      <c r="G107" s="202"/>
      <c r="H107" s="202"/>
      <c r="I107" s="202"/>
      <c r="J107" s="203"/>
      <c r="K107" s="3"/>
    </row>
    <row r="108" spans="1:11" ht="15.75" thickBot="1">
      <c r="A108" s="204"/>
      <c r="B108" s="205"/>
      <c r="C108" s="205"/>
      <c r="D108" s="205"/>
      <c r="E108" s="205"/>
      <c r="F108" s="205"/>
      <c r="G108" s="205"/>
      <c r="H108" s="205"/>
      <c r="I108" s="205"/>
      <c r="J108" s="206"/>
      <c r="K108" s="3"/>
    </row>
    <row r="109" spans="1:11">
      <c r="A109" s="189"/>
      <c r="B109" s="190"/>
      <c r="C109" s="190"/>
      <c r="D109" s="190"/>
      <c r="E109" s="190"/>
      <c r="F109" s="190"/>
      <c r="G109" s="190"/>
      <c r="H109" s="190"/>
      <c r="I109" s="190"/>
      <c r="J109" s="191"/>
    </row>
    <row r="110" spans="1:11" ht="16.5" thickBot="1">
      <c r="A110" s="192" t="s">
        <v>54</v>
      </c>
      <c r="B110" s="193"/>
      <c r="C110" s="193"/>
      <c r="D110" s="193"/>
      <c r="E110" s="193"/>
      <c r="F110" s="193"/>
      <c r="G110" s="193"/>
      <c r="H110" s="193"/>
      <c r="I110" s="193"/>
      <c r="J110" s="194"/>
    </row>
    <row r="111" spans="1:11" ht="15.75" customHeight="1">
      <c r="A111" s="195" t="s">
        <v>69</v>
      </c>
      <c r="B111" s="196"/>
      <c r="C111" s="196"/>
      <c r="D111" s="196"/>
      <c r="E111" s="196"/>
      <c r="F111" s="196"/>
      <c r="G111" s="196"/>
      <c r="H111" s="196"/>
      <c r="I111" s="196"/>
      <c r="J111" s="197"/>
      <c r="K111" s="3"/>
    </row>
    <row r="112" spans="1:11">
      <c r="A112" s="201"/>
      <c r="B112" s="202"/>
      <c r="C112" s="202"/>
      <c r="D112" s="202"/>
      <c r="E112" s="202"/>
      <c r="F112" s="202"/>
      <c r="G112" s="202"/>
      <c r="H112" s="202"/>
      <c r="I112" s="202"/>
      <c r="J112" s="203"/>
      <c r="K112" s="3"/>
    </row>
    <row r="113" spans="1:11">
      <c r="A113" s="201"/>
      <c r="B113" s="202"/>
      <c r="C113" s="202"/>
      <c r="D113" s="202"/>
      <c r="E113" s="202"/>
      <c r="F113" s="202"/>
      <c r="G113" s="202"/>
      <c r="H113" s="202"/>
      <c r="I113" s="202"/>
      <c r="J113" s="203"/>
      <c r="K113" s="3"/>
    </row>
    <row r="114" spans="1:11">
      <c r="A114" s="201"/>
      <c r="B114" s="202"/>
      <c r="C114" s="202"/>
      <c r="D114" s="202"/>
      <c r="E114" s="202"/>
      <c r="F114" s="202"/>
      <c r="G114" s="202"/>
      <c r="H114" s="202"/>
      <c r="I114" s="202"/>
      <c r="J114" s="203"/>
      <c r="K114" s="3"/>
    </row>
    <row r="115" spans="1:11">
      <c r="A115" s="201"/>
      <c r="B115" s="202"/>
      <c r="C115" s="202"/>
      <c r="D115" s="202"/>
      <c r="E115" s="202"/>
      <c r="F115" s="202"/>
      <c r="G115" s="202"/>
      <c r="H115" s="202"/>
      <c r="I115" s="202"/>
      <c r="J115" s="203"/>
      <c r="K115" s="3"/>
    </row>
    <row r="116" spans="1:11" ht="15.75" thickBot="1">
      <c r="A116" s="204"/>
      <c r="B116" s="205"/>
      <c r="C116" s="205"/>
      <c r="D116" s="205"/>
      <c r="E116" s="205"/>
      <c r="F116" s="205"/>
      <c r="G116" s="205"/>
      <c r="H116" s="205"/>
      <c r="I116" s="205"/>
      <c r="J116" s="206"/>
      <c r="K116" s="3"/>
    </row>
    <row r="117" spans="1:11">
      <c r="A117" s="189"/>
      <c r="B117" s="190"/>
      <c r="C117" s="190"/>
      <c r="D117" s="190"/>
      <c r="E117" s="190"/>
      <c r="F117" s="190"/>
      <c r="G117" s="190"/>
      <c r="H117" s="190"/>
      <c r="I117" s="190"/>
      <c r="J117" s="191"/>
    </row>
    <row r="118" spans="1:11" ht="16.5" customHeight="1">
      <c r="A118" s="235" t="s">
        <v>56</v>
      </c>
      <c r="B118" s="236"/>
      <c r="C118" s="236"/>
      <c r="D118" s="236"/>
      <c r="E118" s="236"/>
      <c r="F118" s="236"/>
      <c r="G118" s="236"/>
      <c r="H118" s="236"/>
      <c r="I118" s="236"/>
      <c r="J118" s="237"/>
    </row>
    <row r="119" spans="1:11" ht="15" customHeight="1" thickBot="1">
      <c r="A119" s="238"/>
      <c r="B119" s="239"/>
      <c r="C119" s="239"/>
      <c r="D119" s="239"/>
      <c r="E119" s="239"/>
      <c r="F119" s="239"/>
      <c r="G119" s="239"/>
      <c r="H119" s="239"/>
      <c r="I119" s="239"/>
      <c r="J119" s="240"/>
      <c r="K119" s="3"/>
    </row>
    <row r="120" spans="1:11" ht="15" customHeight="1">
      <c r="A120" s="226" t="s">
        <v>70</v>
      </c>
      <c r="B120" s="227"/>
      <c r="C120" s="227"/>
      <c r="D120" s="227"/>
      <c r="E120" s="227"/>
      <c r="F120" s="227"/>
      <c r="G120" s="227"/>
      <c r="H120" s="227"/>
      <c r="I120" s="227"/>
      <c r="J120" s="228"/>
      <c r="K120" s="3"/>
    </row>
    <row r="121" spans="1:11" ht="15" customHeight="1">
      <c r="A121" s="229"/>
      <c r="B121" s="230"/>
      <c r="C121" s="230"/>
      <c r="D121" s="230"/>
      <c r="E121" s="230"/>
      <c r="F121" s="230"/>
      <c r="G121" s="230"/>
      <c r="H121" s="230"/>
      <c r="I121" s="230"/>
      <c r="J121" s="231"/>
      <c r="K121" s="3"/>
    </row>
    <row r="122" spans="1:11" ht="15" customHeight="1">
      <c r="A122" s="229"/>
      <c r="B122" s="230"/>
      <c r="C122" s="230"/>
      <c r="D122" s="230"/>
      <c r="E122" s="230"/>
      <c r="F122" s="230"/>
      <c r="G122" s="230"/>
      <c r="H122" s="230"/>
      <c r="I122" s="230"/>
      <c r="J122" s="231"/>
      <c r="K122" s="3"/>
    </row>
    <row r="123" spans="1:11" ht="15" customHeight="1">
      <c r="A123" s="229"/>
      <c r="B123" s="230"/>
      <c r="C123" s="230"/>
      <c r="D123" s="230"/>
      <c r="E123" s="230"/>
      <c r="F123" s="230"/>
      <c r="G123" s="230"/>
      <c r="H123" s="230"/>
      <c r="I123" s="230"/>
      <c r="J123" s="231"/>
      <c r="K123" s="3"/>
    </row>
    <row r="124" spans="1:11" ht="15" customHeight="1">
      <c r="A124" s="229"/>
      <c r="B124" s="230"/>
      <c r="C124" s="230"/>
      <c r="D124" s="230"/>
      <c r="E124" s="230"/>
      <c r="F124" s="230"/>
      <c r="G124" s="230"/>
      <c r="H124" s="230"/>
      <c r="I124" s="230"/>
      <c r="J124" s="231"/>
      <c r="K124" s="3"/>
    </row>
    <row r="125" spans="1:11" ht="15.75" customHeight="1" thickBot="1">
      <c r="A125" s="232"/>
      <c r="B125" s="233"/>
      <c r="C125" s="233"/>
      <c r="D125" s="233"/>
      <c r="E125" s="233"/>
      <c r="F125" s="233"/>
      <c r="G125" s="233"/>
      <c r="H125" s="233"/>
      <c r="I125" s="233"/>
      <c r="J125" s="234"/>
      <c r="K125" s="3"/>
    </row>
    <row r="126" spans="1:11">
      <c r="A126" s="224"/>
      <c r="B126" s="224"/>
      <c r="C126" s="224"/>
      <c r="D126" s="224"/>
      <c r="E126" s="224"/>
      <c r="F126" s="224"/>
      <c r="G126" s="224"/>
      <c r="H126" s="224"/>
      <c r="I126" s="224"/>
      <c r="J126" s="224"/>
    </row>
    <row r="127" spans="1:11" ht="18.75">
      <c r="A127" s="225" t="s">
        <v>71</v>
      </c>
      <c r="B127" s="225"/>
      <c r="C127" s="225"/>
      <c r="D127" s="225"/>
      <c r="E127" s="225"/>
      <c r="F127" s="225"/>
      <c r="G127" s="225"/>
      <c r="H127" s="225"/>
      <c r="I127" s="225"/>
      <c r="J127" s="225"/>
    </row>
    <row r="128" spans="1:11" ht="15.75" thickBot="1">
      <c r="A128" s="208"/>
      <c r="B128" s="209"/>
      <c r="C128" s="209"/>
      <c r="D128" s="209"/>
      <c r="E128" s="209"/>
      <c r="F128" s="209"/>
      <c r="G128" s="209"/>
      <c r="H128" s="209"/>
      <c r="I128" s="209"/>
      <c r="J128" s="210"/>
    </row>
    <row r="129" spans="1:11" ht="16.5" thickBot="1">
      <c r="A129" s="211" t="s">
        <v>44</v>
      </c>
      <c r="B129" s="212"/>
      <c r="C129" s="213" t="s">
        <v>72</v>
      </c>
      <c r="D129" s="214"/>
      <c r="E129" s="214"/>
      <c r="F129" s="214"/>
      <c r="G129" s="214"/>
      <c r="H129" s="214"/>
      <c r="I129" s="214"/>
      <c r="J129" s="215"/>
      <c r="K129" s="3"/>
    </row>
    <row r="130" spans="1:11" ht="15.75" thickBot="1">
      <c r="A130" s="216"/>
      <c r="B130" s="217"/>
      <c r="C130" s="217"/>
      <c r="D130" s="217"/>
      <c r="E130" s="217"/>
      <c r="F130" s="217"/>
      <c r="G130" s="217"/>
      <c r="H130" s="217"/>
      <c r="I130" s="217"/>
      <c r="J130" s="218"/>
    </row>
    <row r="131" spans="1:11" ht="15.75" thickBot="1">
      <c r="A131" s="219" t="s">
        <v>46</v>
      </c>
      <c r="B131" s="220"/>
      <c r="C131" s="221"/>
      <c r="D131" s="2" t="s">
        <v>47</v>
      </c>
      <c r="E131" s="5"/>
      <c r="F131" s="222" t="s">
        <v>48</v>
      </c>
      <c r="G131" s="222"/>
      <c r="H131" s="223"/>
      <c r="I131" s="2" t="s">
        <v>49</v>
      </c>
      <c r="J131" s="6"/>
    </row>
    <row r="132" spans="1:11">
      <c r="A132" s="189"/>
      <c r="B132" s="190"/>
      <c r="C132" s="190"/>
      <c r="D132" s="190"/>
      <c r="E132" s="190"/>
      <c r="F132" s="190"/>
      <c r="G132" s="190"/>
      <c r="H132" s="190"/>
      <c r="I132" s="190"/>
      <c r="J132" s="191"/>
    </row>
    <row r="133" spans="1:11" ht="16.5" thickBot="1">
      <c r="A133" s="192" t="s">
        <v>50</v>
      </c>
      <c r="B133" s="193"/>
      <c r="C133" s="193"/>
      <c r="D133" s="193"/>
      <c r="E133" s="193"/>
      <c r="F133" s="193"/>
      <c r="G133" s="193"/>
      <c r="H133" s="193"/>
      <c r="I133" s="193"/>
      <c r="J133" s="194"/>
    </row>
    <row r="134" spans="1:11">
      <c r="A134" s="195" t="s">
        <v>73</v>
      </c>
      <c r="B134" s="196"/>
      <c r="C134" s="196"/>
      <c r="D134" s="196"/>
      <c r="E134" s="196"/>
      <c r="F134" s="196"/>
      <c r="G134" s="196"/>
      <c r="H134" s="196"/>
      <c r="I134" s="196"/>
      <c r="J134" s="197"/>
      <c r="K134" s="3"/>
    </row>
    <row r="135" spans="1:11">
      <c r="A135" s="198"/>
      <c r="B135" s="199"/>
      <c r="C135" s="199"/>
      <c r="D135" s="199"/>
      <c r="E135" s="199"/>
      <c r="F135" s="199"/>
      <c r="G135" s="199"/>
      <c r="H135" s="199"/>
      <c r="I135" s="199"/>
      <c r="J135" s="200"/>
      <c r="K135" s="3"/>
    </row>
    <row r="136" spans="1:11">
      <c r="A136" s="201"/>
      <c r="B136" s="202"/>
      <c r="C136" s="202"/>
      <c r="D136" s="202"/>
      <c r="E136" s="202"/>
      <c r="F136" s="202"/>
      <c r="G136" s="202"/>
      <c r="H136" s="202"/>
      <c r="I136" s="202"/>
      <c r="J136" s="203"/>
      <c r="K136" s="3"/>
    </row>
    <row r="137" spans="1:11">
      <c r="A137" s="201"/>
      <c r="B137" s="202"/>
      <c r="C137" s="202"/>
      <c r="D137" s="202"/>
      <c r="E137" s="202"/>
      <c r="F137" s="202"/>
      <c r="G137" s="202"/>
      <c r="H137" s="202"/>
      <c r="I137" s="202"/>
      <c r="J137" s="203"/>
      <c r="K137" s="3"/>
    </row>
    <row r="138" spans="1:11">
      <c r="A138" s="201"/>
      <c r="B138" s="202"/>
      <c r="C138" s="202"/>
      <c r="D138" s="202"/>
      <c r="E138" s="202"/>
      <c r="F138" s="202"/>
      <c r="G138" s="202"/>
      <c r="H138" s="202"/>
      <c r="I138" s="202"/>
      <c r="J138" s="203"/>
      <c r="K138" s="3"/>
    </row>
    <row r="139" spans="1:11">
      <c r="A139" s="201"/>
      <c r="B139" s="202"/>
      <c r="C139" s="202"/>
      <c r="D139" s="202"/>
      <c r="E139" s="202"/>
      <c r="F139" s="202"/>
      <c r="G139" s="202"/>
      <c r="H139" s="202"/>
      <c r="I139" s="202"/>
      <c r="J139" s="203"/>
      <c r="K139" s="3"/>
    </row>
    <row r="140" spans="1:11">
      <c r="A140" s="201"/>
      <c r="B140" s="202"/>
      <c r="C140" s="202"/>
      <c r="D140" s="202"/>
      <c r="E140" s="202"/>
      <c r="F140" s="202"/>
      <c r="G140" s="202"/>
      <c r="H140" s="202"/>
      <c r="I140" s="202"/>
      <c r="J140" s="203"/>
      <c r="K140" s="3"/>
    </row>
    <row r="141" spans="1:11">
      <c r="A141" s="201"/>
      <c r="B141" s="202"/>
      <c r="C141" s="202"/>
      <c r="D141" s="202"/>
      <c r="E141" s="202"/>
      <c r="F141" s="202"/>
      <c r="G141" s="202"/>
      <c r="H141" s="202"/>
      <c r="I141" s="202"/>
      <c r="J141" s="203"/>
      <c r="K141" s="3"/>
    </row>
    <row r="142" spans="1:11">
      <c r="A142" s="201"/>
      <c r="B142" s="202"/>
      <c r="C142" s="202"/>
      <c r="D142" s="202"/>
      <c r="E142" s="202"/>
      <c r="F142" s="202"/>
      <c r="G142" s="202"/>
      <c r="H142" s="202"/>
      <c r="I142" s="202"/>
      <c r="J142" s="203"/>
      <c r="K142" s="3"/>
    </row>
    <row r="143" spans="1:11" ht="15.75" thickBot="1">
      <c r="A143" s="204"/>
      <c r="B143" s="205"/>
      <c r="C143" s="205"/>
      <c r="D143" s="205"/>
      <c r="E143" s="205"/>
      <c r="F143" s="205"/>
      <c r="G143" s="205"/>
      <c r="H143" s="205"/>
      <c r="I143" s="205"/>
      <c r="J143" s="206"/>
      <c r="K143" s="3"/>
    </row>
    <row r="144" spans="1:11">
      <c r="A144" s="189"/>
      <c r="B144" s="190"/>
      <c r="C144" s="190"/>
      <c r="D144" s="190"/>
      <c r="E144" s="190"/>
      <c r="F144" s="190"/>
      <c r="G144" s="190"/>
      <c r="H144" s="190"/>
      <c r="I144" s="190"/>
      <c r="J144" s="191"/>
    </row>
    <row r="145" spans="1:11" ht="16.5" thickBot="1">
      <c r="A145" s="192" t="s">
        <v>52</v>
      </c>
      <c r="B145" s="193"/>
      <c r="C145" s="193"/>
      <c r="D145" s="193"/>
      <c r="E145" s="193"/>
      <c r="F145" s="193"/>
      <c r="G145" s="193"/>
      <c r="H145" s="193"/>
      <c r="I145" s="193"/>
      <c r="J145" s="194"/>
    </row>
    <row r="146" spans="1:11">
      <c r="A146" s="195" t="s">
        <v>74</v>
      </c>
      <c r="B146" s="196"/>
      <c r="C146" s="196"/>
      <c r="D146" s="196"/>
      <c r="E146" s="196"/>
      <c r="F146" s="196"/>
      <c r="G146" s="196"/>
      <c r="H146" s="196"/>
      <c r="I146" s="196"/>
      <c r="J146" s="197"/>
      <c r="K146" s="3"/>
    </row>
    <row r="147" spans="1:11">
      <c r="A147" s="201"/>
      <c r="B147" s="202"/>
      <c r="C147" s="202"/>
      <c r="D147" s="202"/>
      <c r="E147" s="202"/>
      <c r="F147" s="202"/>
      <c r="G147" s="202"/>
      <c r="H147" s="202"/>
      <c r="I147" s="202"/>
      <c r="J147" s="203"/>
      <c r="K147" s="3"/>
    </row>
    <row r="148" spans="1:11">
      <c r="A148" s="201"/>
      <c r="B148" s="202"/>
      <c r="C148" s="202"/>
      <c r="D148" s="202"/>
      <c r="E148" s="202"/>
      <c r="F148" s="202"/>
      <c r="G148" s="202"/>
      <c r="H148" s="202"/>
      <c r="I148" s="202"/>
      <c r="J148" s="203"/>
      <c r="K148" s="3"/>
    </row>
    <row r="149" spans="1:11">
      <c r="A149" s="201"/>
      <c r="B149" s="202"/>
      <c r="C149" s="202"/>
      <c r="D149" s="202"/>
      <c r="E149" s="202"/>
      <c r="F149" s="202"/>
      <c r="G149" s="202"/>
      <c r="H149" s="202"/>
      <c r="I149" s="202"/>
      <c r="J149" s="203"/>
      <c r="K149" s="3"/>
    </row>
    <row r="150" spans="1:11" ht="15.75" thickBot="1">
      <c r="A150" s="204"/>
      <c r="B150" s="205"/>
      <c r="C150" s="205"/>
      <c r="D150" s="205"/>
      <c r="E150" s="205"/>
      <c r="F150" s="205"/>
      <c r="G150" s="205"/>
      <c r="H150" s="205"/>
      <c r="I150" s="205"/>
      <c r="J150" s="206"/>
      <c r="K150" s="3"/>
    </row>
    <row r="151" spans="1:11">
      <c r="A151" s="189"/>
      <c r="B151" s="190"/>
      <c r="C151" s="190"/>
      <c r="D151" s="190"/>
      <c r="E151" s="190"/>
      <c r="F151" s="190"/>
      <c r="G151" s="190"/>
      <c r="H151" s="190"/>
      <c r="I151" s="190"/>
      <c r="J151" s="191"/>
    </row>
    <row r="152" spans="1:11" ht="16.5" thickBot="1">
      <c r="A152" s="192" t="s">
        <v>54</v>
      </c>
      <c r="B152" s="193"/>
      <c r="C152" s="193"/>
      <c r="D152" s="193"/>
      <c r="E152" s="193"/>
      <c r="F152" s="193"/>
      <c r="G152" s="193"/>
      <c r="H152" s="193"/>
      <c r="I152" s="193"/>
      <c r="J152" s="194"/>
    </row>
    <row r="153" spans="1:11" ht="15.75" customHeight="1">
      <c r="A153" s="195" t="s">
        <v>75</v>
      </c>
      <c r="B153" s="196"/>
      <c r="C153" s="196"/>
      <c r="D153" s="196"/>
      <c r="E153" s="196"/>
      <c r="F153" s="196"/>
      <c r="G153" s="196"/>
      <c r="H153" s="196"/>
      <c r="I153" s="196"/>
      <c r="J153" s="197"/>
      <c r="K153" s="3"/>
    </row>
    <row r="154" spans="1:11">
      <c r="A154" s="201"/>
      <c r="B154" s="202"/>
      <c r="C154" s="202"/>
      <c r="D154" s="202"/>
      <c r="E154" s="202"/>
      <c r="F154" s="202"/>
      <c r="G154" s="202"/>
      <c r="H154" s="202"/>
      <c r="I154" s="202"/>
      <c r="J154" s="203"/>
      <c r="K154" s="3"/>
    </row>
    <row r="155" spans="1:11">
      <c r="A155" s="201"/>
      <c r="B155" s="202"/>
      <c r="C155" s="202"/>
      <c r="D155" s="202"/>
      <c r="E155" s="202"/>
      <c r="F155" s="202"/>
      <c r="G155" s="202"/>
      <c r="H155" s="202"/>
      <c r="I155" s="202"/>
      <c r="J155" s="203"/>
      <c r="K155" s="3"/>
    </row>
    <row r="156" spans="1:11">
      <c r="A156" s="201"/>
      <c r="B156" s="202"/>
      <c r="C156" s="202"/>
      <c r="D156" s="202"/>
      <c r="E156" s="202"/>
      <c r="F156" s="202"/>
      <c r="G156" s="202"/>
      <c r="H156" s="202"/>
      <c r="I156" s="202"/>
      <c r="J156" s="203"/>
      <c r="K156" s="3"/>
    </row>
    <row r="157" spans="1:11">
      <c r="A157" s="201"/>
      <c r="B157" s="202"/>
      <c r="C157" s="202"/>
      <c r="D157" s="202"/>
      <c r="E157" s="202"/>
      <c r="F157" s="202"/>
      <c r="G157" s="202"/>
      <c r="H157" s="202"/>
      <c r="I157" s="202"/>
      <c r="J157" s="203"/>
      <c r="K157" s="3"/>
    </row>
    <row r="158" spans="1:11" ht="15.75" thickBot="1">
      <c r="A158" s="204"/>
      <c r="B158" s="205"/>
      <c r="C158" s="205"/>
      <c r="D158" s="205"/>
      <c r="E158" s="205"/>
      <c r="F158" s="205"/>
      <c r="G158" s="205"/>
      <c r="H158" s="205"/>
      <c r="I158" s="205"/>
      <c r="J158" s="206"/>
      <c r="K158" s="3"/>
    </row>
    <row r="159" spans="1:11">
      <c r="A159" s="189"/>
      <c r="B159" s="190"/>
      <c r="C159" s="190"/>
      <c r="D159" s="190"/>
      <c r="E159" s="190"/>
      <c r="F159" s="190"/>
      <c r="G159" s="190"/>
      <c r="H159" s="190"/>
      <c r="I159" s="190"/>
      <c r="J159" s="191"/>
    </row>
    <row r="160" spans="1:11" ht="16.5" customHeight="1">
      <c r="A160" s="235" t="s">
        <v>56</v>
      </c>
      <c r="B160" s="236"/>
      <c r="C160" s="236"/>
      <c r="D160" s="236"/>
      <c r="E160" s="236"/>
      <c r="F160" s="236"/>
      <c r="G160" s="236"/>
      <c r="H160" s="236"/>
      <c r="I160" s="236"/>
      <c r="J160" s="237"/>
    </row>
    <row r="161" spans="1:11" ht="15" customHeight="1" thickBot="1">
      <c r="A161" s="238"/>
      <c r="B161" s="239"/>
      <c r="C161" s="239"/>
      <c r="D161" s="239"/>
      <c r="E161" s="239"/>
      <c r="F161" s="239"/>
      <c r="G161" s="239"/>
      <c r="H161" s="239"/>
      <c r="I161" s="239"/>
      <c r="J161" s="240"/>
      <c r="K161" s="3"/>
    </row>
    <row r="162" spans="1:11" ht="15" customHeight="1">
      <c r="A162" s="226" t="s">
        <v>76</v>
      </c>
      <c r="B162" s="227"/>
      <c r="C162" s="227"/>
      <c r="D162" s="227"/>
      <c r="E162" s="227"/>
      <c r="F162" s="227"/>
      <c r="G162" s="227"/>
      <c r="H162" s="227"/>
      <c r="I162" s="227"/>
      <c r="J162" s="228"/>
      <c r="K162" s="3"/>
    </row>
    <row r="163" spans="1:11" ht="15" customHeight="1">
      <c r="A163" s="229"/>
      <c r="B163" s="230"/>
      <c r="C163" s="230"/>
      <c r="D163" s="230"/>
      <c r="E163" s="230"/>
      <c r="F163" s="230"/>
      <c r="G163" s="230"/>
      <c r="H163" s="230"/>
      <c r="I163" s="230"/>
      <c r="J163" s="231"/>
      <c r="K163" s="3"/>
    </row>
    <row r="164" spans="1:11" ht="15" customHeight="1">
      <c r="A164" s="229"/>
      <c r="B164" s="230"/>
      <c r="C164" s="230"/>
      <c r="D164" s="230"/>
      <c r="E164" s="230"/>
      <c r="F164" s="230"/>
      <c r="G164" s="230"/>
      <c r="H164" s="230"/>
      <c r="I164" s="230"/>
      <c r="J164" s="231"/>
      <c r="K164" s="3"/>
    </row>
    <row r="165" spans="1:11" ht="15" customHeight="1">
      <c r="A165" s="229"/>
      <c r="B165" s="230"/>
      <c r="C165" s="230"/>
      <c r="D165" s="230"/>
      <c r="E165" s="230"/>
      <c r="F165" s="230"/>
      <c r="G165" s="230"/>
      <c r="H165" s="230"/>
      <c r="I165" s="230"/>
      <c r="J165" s="231"/>
      <c r="K165" s="3"/>
    </row>
    <row r="166" spans="1:11" ht="15" customHeight="1">
      <c r="A166" s="229"/>
      <c r="B166" s="230"/>
      <c r="C166" s="230"/>
      <c r="D166" s="230"/>
      <c r="E166" s="230"/>
      <c r="F166" s="230"/>
      <c r="G166" s="230"/>
      <c r="H166" s="230"/>
      <c r="I166" s="230"/>
      <c r="J166" s="231"/>
      <c r="K166" s="3"/>
    </row>
    <row r="167" spans="1:11" ht="15.75" customHeight="1" thickBot="1">
      <c r="A167" s="232"/>
      <c r="B167" s="233"/>
      <c r="C167" s="233"/>
      <c r="D167" s="233"/>
      <c r="E167" s="233"/>
      <c r="F167" s="233"/>
      <c r="G167" s="233"/>
      <c r="H167" s="233"/>
      <c r="I167" s="233"/>
      <c r="J167" s="234"/>
      <c r="K167" s="3"/>
    </row>
    <row r="168" spans="1:11">
      <c r="A168" s="224"/>
      <c r="B168" s="224"/>
      <c r="C168" s="224"/>
      <c r="D168" s="224"/>
      <c r="E168" s="224"/>
      <c r="F168" s="224"/>
      <c r="G168" s="224"/>
      <c r="H168" s="224"/>
      <c r="I168" s="224"/>
      <c r="J168" s="224"/>
    </row>
    <row r="169" spans="1:11" ht="18.75">
      <c r="A169" s="225" t="s">
        <v>77</v>
      </c>
      <c r="B169" s="225"/>
      <c r="C169" s="225"/>
      <c r="D169" s="225"/>
      <c r="E169" s="225"/>
      <c r="F169" s="225"/>
      <c r="G169" s="225"/>
      <c r="H169" s="225"/>
      <c r="I169" s="225"/>
      <c r="J169" s="225"/>
    </row>
    <row r="170" spans="1:11" ht="15.75" thickBot="1">
      <c r="A170" s="208"/>
      <c r="B170" s="209"/>
      <c r="C170" s="209"/>
      <c r="D170" s="209"/>
      <c r="E170" s="209"/>
      <c r="F170" s="209"/>
      <c r="G170" s="209"/>
      <c r="H170" s="209"/>
      <c r="I170" s="209"/>
      <c r="J170" s="210"/>
    </row>
    <row r="171" spans="1:11" ht="16.5" thickBot="1">
      <c r="A171" s="211" t="s">
        <v>44</v>
      </c>
      <c r="B171" s="212"/>
      <c r="C171" s="213" t="s">
        <v>78</v>
      </c>
      <c r="D171" s="214"/>
      <c r="E171" s="214"/>
      <c r="F171" s="214"/>
      <c r="G171" s="214"/>
      <c r="H171" s="214"/>
      <c r="I171" s="214"/>
      <c r="J171" s="215"/>
      <c r="K171" s="3"/>
    </row>
    <row r="172" spans="1:11" ht="15.75" thickBot="1">
      <c r="A172" s="216"/>
      <c r="B172" s="217"/>
      <c r="C172" s="217"/>
      <c r="D172" s="217"/>
      <c r="E172" s="217"/>
      <c r="F172" s="217"/>
      <c r="G172" s="217"/>
      <c r="H172" s="217"/>
      <c r="I172" s="217"/>
      <c r="J172" s="218"/>
    </row>
    <row r="173" spans="1:11" ht="15.75" thickBot="1">
      <c r="A173" s="219" t="s">
        <v>46</v>
      </c>
      <c r="B173" s="220"/>
      <c r="C173" s="221"/>
      <c r="D173" s="2" t="s">
        <v>47</v>
      </c>
      <c r="E173" s="5"/>
      <c r="F173" s="222" t="s">
        <v>48</v>
      </c>
      <c r="G173" s="222"/>
      <c r="H173" s="223"/>
      <c r="I173" s="2" t="s">
        <v>49</v>
      </c>
      <c r="J173" s="6"/>
    </row>
    <row r="174" spans="1:11">
      <c r="A174" s="189"/>
      <c r="B174" s="190"/>
      <c r="C174" s="190"/>
      <c r="D174" s="190"/>
      <c r="E174" s="190"/>
      <c r="F174" s="190"/>
      <c r="G174" s="190"/>
      <c r="H174" s="190"/>
      <c r="I174" s="190"/>
      <c r="J174" s="191"/>
    </row>
    <row r="175" spans="1:11" ht="16.5" thickBot="1">
      <c r="A175" s="192" t="s">
        <v>50</v>
      </c>
      <c r="B175" s="193"/>
      <c r="C175" s="193"/>
      <c r="D175" s="193"/>
      <c r="E175" s="193"/>
      <c r="F175" s="193"/>
      <c r="G175" s="193"/>
      <c r="H175" s="193"/>
      <c r="I175" s="193"/>
      <c r="J175" s="194"/>
    </row>
    <row r="176" spans="1:11">
      <c r="A176" s="195" t="s">
        <v>79</v>
      </c>
      <c r="B176" s="196"/>
      <c r="C176" s="196"/>
      <c r="D176" s="196"/>
      <c r="E176" s="196"/>
      <c r="F176" s="196"/>
      <c r="G176" s="196"/>
      <c r="H176" s="196"/>
      <c r="I176" s="196"/>
      <c r="J176" s="197"/>
      <c r="K176" s="3"/>
    </row>
    <row r="177" spans="1:11">
      <c r="A177" s="198"/>
      <c r="B177" s="199"/>
      <c r="C177" s="199"/>
      <c r="D177" s="199"/>
      <c r="E177" s="199"/>
      <c r="F177" s="199"/>
      <c r="G177" s="199"/>
      <c r="H177" s="199"/>
      <c r="I177" s="199"/>
      <c r="J177" s="200"/>
      <c r="K177" s="3"/>
    </row>
    <row r="178" spans="1:11">
      <c r="A178" s="198"/>
      <c r="B178" s="199"/>
      <c r="C178" s="199"/>
      <c r="D178" s="199"/>
      <c r="E178" s="199"/>
      <c r="F178" s="199"/>
      <c r="G178" s="199"/>
      <c r="H178" s="199"/>
      <c r="I178" s="199"/>
      <c r="J178" s="200"/>
      <c r="K178" s="3"/>
    </row>
    <row r="179" spans="1:11">
      <c r="A179" s="198"/>
      <c r="B179" s="199"/>
      <c r="C179" s="199"/>
      <c r="D179" s="199"/>
      <c r="E179" s="199"/>
      <c r="F179" s="199"/>
      <c r="G179" s="199"/>
      <c r="H179" s="199"/>
      <c r="I179" s="199"/>
      <c r="J179" s="200"/>
      <c r="K179" s="3"/>
    </row>
    <row r="180" spans="1:11">
      <c r="A180" s="198"/>
      <c r="B180" s="199"/>
      <c r="C180" s="199"/>
      <c r="D180" s="199"/>
      <c r="E180" s="199"/>
      <c r="F180" s="199"/>
      <c r="G180" s="199"/>
      <c r="H180" s="199"/>
      <c r="I180" s="199"/>
      <c r="J180" s="200"/>
      <c r="K180" s="3"/>
    </row>
    <row r="181" spans="1:11">
      <c r="A181" s="198"/>
      <c r="B181" s="199"/>
      <c r="C181" s="199"/>
      <c r="D181" s="199"/>
      <c r="E181" s="199"/>
      <c r="F181" s="199"/>
      <c r="G181" s="199"/>
      <c r="H181" s="199"/>
      <c r="I181" s="199"/>
      <c r="J181" s="200"/>
      <c r="K181" s="3"/>
    </row>
    <row r="182" spans="1:11">
      <c r="A182" s="198"/>
      <c r="B182" s="199"/>
      <c r="C182" s="199"/>
      <c r="D182" s="199"/>
      <c r="E182" s="199"/>
      <c r="F182" s="199"/>
      <c r="G182" s="199"/>
      <c r="H182" s="199"/>
      <c r="I182" s="199"/>
      <c r="J182" s="200"/>
      <c r="K182" s="3"/>
    </row>
    <row r="183" spans="1:11">
      <c r="A183" s="198"/>
      <c r="B183" s="199"/>
      <c r="C183" s="199"/>
      <c r="D183" s="199"/>
      <c r="E183" s="199"/>
      <c r="F183" s="199"/>
      <c r="G183" s="199"/>
      <c r="H183" s="199"/>
      <c r="I183" s="199"/>
      <c r="J183" s="200"/>
      <c r="K183" s="3"/>
    </row>
    <row r="184" spans="1:11">
      <c r="A184" s="198"/>
      <c r="B184" s="199"/>
      <c r="C184" s="199"/>
      <c r="D184" s="199"/>
      <c r="E184" s="199"/>
      <c r="F184" s="199"/>
      <c r="G184" s="199"/>
      <c r="H184" s="199"/>
      <c r="I184" s="199"/>
      <c r="J184" s="200"/>
      <c r="K184" s="3"/>
    </row>
    <row r="185" spans="1:11" ht="15.75" thickBot="1">
      <c r="A185" s="204"/>
      <c r="B185" s="205"/>
      <c r="C185" s="205"/>
      <c r="D185" s="205"/>
      <c r="E185" s="205"/>
      <c r="F185" s="205"/>
      <c r="G185" s="205"/>
      <c r="H185" s="205"/>
      <c r="I185" s="205"/>
      <c r="J185" s="206"/>
      <c r="K185" s="3"/>
    </row>
    <row r="186" spans="1:11">
      <c r="A186" s="189"/>
      <c r="B186" s="190"/>
      <c r="C186" s="190"/>
      <c r="D186" s="190"/>
      <c r="E186" s="190"/>
      <c r="F186" s="190"/>
      <c r="G186" s="190"/>
      <c r="H186" s="190"/>
      <c r="I186" s="190"/>
      <c r="J186" s="191"/>
    </row>
    <row r="187" spans="1:11" ht="16.5" thickBot="1">
      <c r="A187" s="192" t="s">
        <v>52</v>
      </c>
      <c r="B187" s="193"/>
      <c r="C187" s="193"/>
      <c r="D187" s="193"/>
      <c r="E187" s="193"/>
      <c r="F187" s="193"/>
      <c r="G187" s="193"/>
      <c r="H187" s="193"/>
      <c r="I187" s="193"/>
      <c r="J187" s="194"/>
    </row>
    <row r="188" spans="1:11">
      <c r="A188" s="195" t="s">
        <v>80</v>
      </c>
      <c r="B188" s="196"/>
      <c r="C188" s="196"/>
      <c r="D188" s="196"/>
      <c r="E188" s="196"/>
      <c r="F188" s="196"/>
      <c r="G188" s="196"/>
      <c r="H188" s="196"/>
      <c r="I188" s="196"/>
      <c r="J188" s="197"/>
      <c r="K188" s="3"/>
    </row>
    <row r="189" spans="1:11">
      <c r="A189" s="201"/>
      <c r="B189" s="202"/>
      <c r="C189" s="202"/>
      <c r="D189" s="202"/>
      <c r="E189" s="202"/>
      <c r="F189" s="202"/>
      <c r="G189" s="202"/>
      <c r="H189" s="202"/>
      <c r="I189" s="202"/>
      <c r="J189" s="203"/>
      <c r="K189" s="3"/>
    </row>
    <row r="190" spans="1:11">
      <c r="A190" s="201"/>
      <c r="B190" s="202"/>
      <c r="C190" s="202"/>
      <c r="D190" s="202"/>
      <c r="E190" s="202"/>
      <c r="F190" s="202"/>
      <c r="G190" s="202"/>
      <c r="H190" s="202"/>
      <c r="I190" s="202"/>
      <c r="J190" s="203"/>
      <c r="K190" s="3"/>
    </row>
    <row r="191" spans="1:11">
      <c r="A191" s="201"/>
      <c r="B191" s="202"/>
      <c r="C191" s="202"/>
      <c r="D191" s="202"/>
      <c r="E191" s="202"/>
      <c r="F191" s="202"/>
      <c r="G191" s="202"/>
      <c r="H191" s="202"/>
      <c r="I191" s="202"/>
      <c r="J191" s="203"/>
      <c r="K191" s="3"/>
    </row>
    <row r="192" spans="1:11" ht="15.75" thickBot="1">
      <c r="A192" s="204"/>
      <c r="B192" s="205"/>
      <c r="C192" s="205"/>
      <c r="D192" s="205"/>
      <c r="E192" s="205"/>
      <c r="F192" s="205"/>
      <c r="G192" s="205"/>
      <c r="H192" s="205"/>
      <c r="I192" s="205"/>
      <c r="J192" s="206"/>
      <c r="K192" s="3"/>
    </row>
    <row r="193" spans="1:11">
      <c r="A193" s="189"/>
      <c r="B193" s="190"/>
      <c r="C193" s="190"/>
      <c r="D193" s="190"/>
      <c r="E193" s="190"/>
      <c r="F193" s="190"/>
      <c r="G193" s="190"/>
      <c r="H193" s="190"/>
      <c r="I193" s="190"/>
      <c r="J193" s="191"/>
    </row>
    <row r="194" spans="1:11" ht="16.5" thickBot="1">
      <c r="A194" s="192" t="s">
        <v>54</v>
      </c>
      <c r="B194" s="193"/>
      <c r="C194" s="193"/>
      <c r="D194" s="193"/>
      <c r="E194" s="193"/>
      <c r="F194" s="193"/>
      <c r="G194" s="193"/>
      <c r="H194" s="193"/>
      <c r="I194" s="193"/>
      <c r="J194" s="194"/>
    </row>
    <row r="195" spans="1:11" ht="15.75" customHeight="1">
      <c r="A195" s="195" t="s">
        <v>81</v>
      </c>
      <c r="B195" s="196"/>
      <c r="C195" s="196"/>
      <c r="D195" s="196"/>
      <c r="E195" s="196"/>
      <c r="F195" s="196"/>
      <c r="G195" s="196"/>
      <c r="H195" s="196"/>
      <c r="I195" s="196"/>
      <c r="J195" s="197"/>
      <c r="K195" s="3"/>
    </row>
    <row r="196" spans="1:11">
      <c r="A196" s="201"/>
      <c r="B196" s="202"/>
      <c r="C196" s="202"/>
      <c r="D196" s="202"/>
      <c r="E196" s="202"/>
      <c r="F196" s="202"/>
      <c r="G196" s="202"/>
      <c r="H196" s="202"/>
      <c r="I196" s="202"/>
      <c r="J196" s="203"/>
      <c r="K196" s="3"/>
    </row>
    <row r="197" spans="1:11">
      <c r="A197" s="201"/>
      <c r="B197" s="202"/>
      <c r="C197" s="202"/>
      <c r="D197" s="202"/>
      <c r="E197" s="202"/>
      <c r="F197" s="202"/>
      <c r="G197" s="202"/>
      <c r="H197" s="202"/>
      <c r="I197" s="202"/>
      <c r="J197" s="203"/>
      <c r="K197" s="3"/>
    </row>
    <row r="198" spans="1:11">
      <c r="A198" s="201"/>
      <c r="B198" s="202"/>
      <c r="C198" s="202"/>
      <c r="D198" s="202"/>
      <c r="E198" s="202"/>
      <c r="F198" s="202"/>
      <c r="G198" s="202"/>
      <c r="H198" s="202"/>
      <c r="I198" s="202"/>
      <c r="J198" s="203"/>
      <c r="K198" s="3"/>
    </row>
    <row r="199" spans="1:11">
      <c r="A199" s="201"/>
      <c r="B199" s="202"/>
      <c r="C199" s="202"/>
      <c r="D199" s="202"/>
      <c r="E199" s="202"/>
      <c r="F199" s="202"/>
      <c r="G199" s="202"/>
      <c r="H199" s="202"/>
      <c r="I199" s="202"/>
      <c r="J199" s="203"/>
      <c r="K199" s="3"/>
    </row>
    <row r="200" spans="1:11" ht="15.75" thickBot="1">
      <c r="A200" s="204"/>
      <c r="B200" s="205"/>
      <c r="C200" s="205"/>
      <c r="D200" s="205"/>
      <c r="E200" s="205"/>
      <c r="F200" s="205"/>
      <c r="G200" s="205"/>
      <c r="H200" s="205"/>
      <c r="I200" s="205"/>
      <c r="J200" s="206"/>
      <c r="K200" s="3"/>
    </row>
    <row r="201" spans="1:11">
      <c r="A201" s="189"/>
      <c r="B201" s="190"/>
      <c r="C201" s="190"/>
      <c r="D201" s="190"/>
      <c r="E201" s="190"/>
      <c r="F201" s="190"/>
      <c r="G201" s="190"/>
      <c r="H201" s="190"/>
      <c r="I201" s="190"/>
      <c r="J201" s="191"/>
    </row>
    <row r="202" spans="1:11" ht="16.5" customHeight="1">
      <c r="A202" s="235" t="s">
        <v>56</v>
      </c>
      <c r="B202" s="236"/>
      <c r="C202" s="236"/>
      <c r="D202" s="236"/>
      <c r="E202" s="236"/>
      <c r="F202" s="236"/>
      <c r="G202" s="236"/>
      <c r="H202" s="236"/>
      <c r="I202" s="236"/>
      <c r="J202" s="237"/>
    </row>
    <row r="203" spans="1:11" ht="15" customHeight="1" thickBot="1">
      <c r="A203" s="238"/>
      <c r="B203" s="239"/>
      <c r="C203" s="239"/>
      <c r="D203" s="239"/>
      <c r="E203" s="239"/>
      <c r="F203" s="239"/>
      <c r="G203" s="239"/>
      <c r="H203" s="239"/>
      <c r="I203" s="239"/>
      <c r="J203" s="240"/>
      <c r="K203" s="3"/>
    </row>
    <row r="204" spans="1:11" ht="15" customHeight="1">
      <c r="A204" s="226" t="s">
        <v>82</v>
      </c>
      <c r="B204" s="227"/>
      <c r="C204" s="227"/>
      <c r="D204" s="227"/>
      <c r="E204" s="227"/>
      <c r="F204" s="227"/>
      <c r="G204" s="227"/>
      <c r="H204" s="227"/>
      <c r="I204" s="227"/>
      <c r="J204" s="228"/>
      <c r="K204" s="3"/>
    </row>
    <row r="205" spans="1:11" ht="15" customHeight="1">
      <c r="A205" s="229"/>
      <c r="B205" s="230"/>
      <c r="C205" s="230"/>
      <c r="D205" s="230"/>
      <c r="E205" s="230"/>
      <c r="F205" s="230"/>
      <c r="G205" s="230"/>
      <c r="H205" s="230"/>
      <c r="I205" s="230"/>
      <c r="J205" s="231"/>
      <c r="K205" s="3"/>
    </row>
    <row r="206" spans="1:11" ht="15" customHeight="1">
      <c r="A206" s="229"/>
      <c r="B206" s="230"/>
      <c r="C206" s="230"/>
      <c r="D206" s="230"/>
      <c r="E206" s="230"/>
      <c r="F206" s="230"/>
      <c r="G206" s="230"/>
      <c r="H206" s="230"/>
      <c r="I206" s="230"/>
      <c r="J206" s="231"/>
      <c r="K206" s="3"/>
    </row>
    <row r="207" spans="1:11" ht="15" customHeight="1">
      <c r="A207" s="229"/>
      <c r="B207" s="230"/>
      <c r="C207" s="230"/>
      <c r="D207" s="230"/>
      <c r="E207" s="230"/>
      <c r="F207" s="230"/>
      <c r="G207" s="230"/>
      <c r="H207" s="230"/>
      <c r="I207" s="230"/>
      <c r="J207" s="231"/>
      <c r="K207" s="3"/>
    </row>
    <row r="208" spans="1:11" ht="15" customHeight="1">
      <c r="A208" s="229"/>
      <c r="B208" s="230"/>
      <c r="C208" s="230"/>
      <c r="D208" s="230"/>
      <c r="E208" s="230"/>
      <c r="F208" s="230"/>
      <c r="G208" s="230"/>
      <c r="H208" s="230"/>
      <c r="I208" s="230"/>
      <c r="J208" s="231"/>
      <c r="K208" s="3"/>
    </row>
    <row r="209" spans="1:11" ht="15.75" customHeight="1" thickBot="1">
      <c r="A209" s="232"/>
      <c r="B209" s="233"/>
      <c r="C209" s="233"/>
      <c r="D209" s="233"/>
      <c r="E209" s="233"/>
      <c r="F209" s="233"/>
      <c r="G209" s="233"/>
      <c r="H209" s="233"/>
      <c r="I209" s="233"/>
      <c r="J209" s="234"/>
      <c r="K209" s="3"/>
    </row>
    <row r="210" spans="1:11">
      <c r="A210" s="224"/>
      <c r="B210" s="224"/>
      <c r="C210" s="224"/>
      <c r="D210" s="224"/>
      <c r="E210" s="224"/>
      <c r="F210" s="224"/>
      <c r="G210" s="224"/>
      <c r="H210" s="224"/>
      <c r="I210" s="224"/>
      <c r="J210" s="224"/>
    </row>
    <row r="211" spans="1:11" ht="18.75">
      <c r="A211" s="225" t="s">
        <v>83</v>
      </c>
      <c r="B211" s="225"/>
      <c r="C211" s="225"/>
      <c r="D211" s="225"/>
      <c r="E211" s="225"/>
      <c r="F211" s="225"/>
      <c r="G211" s="225"/>
      <c r="H211" s="225"/>
      <c r="I211" s="225"/>
      <c r="J211" s="225"/>
    </row>
    <row r="212" spans="1:11" ht="15.75" thickBot="1">
      <c r="A212" s="208"/>
      <c r="B212" s="209"/>
      <c r="C212" s="209"/>
      <c r="D212" s="209"/>
      <c r="E212" s="209"/>
      <c r="F212" s="209"/>
      <c r="G212" s="209"/>
      <c r="H212" s="209"/>
      <c r="I212" s="209"/>
      <c r="J212" s="210"/>
    </row>
    <row r="213" spans="1:11" ht="16.5" thickBot="1">
      <c r="A213" s="211" t="s">
        <v>44</v>
      </c>
      <c r="B213" s="212"/>
      <c r="C213" s="213" t="s">
        <v>84</v>
      </c>
      <c r="D213" s="214"/>
      <c r="E213" s="214"/>
      <c r="F213" s="214"/>
      <c r="G213" s="214"/>
      <c r="H213" s="214"/>
      <c r="I213" s="214"/>
      <c r="J213" s="215"/>
      <c r="K213" s="3"/>
    </row>
    <row r="214" spans="1:11" ht="15.75" thickBot="1">
      <c r="A214" s="216"/>
      <c r="B214" s="217"/>
      <c r="C214" s="217"/>
      <c r="D214" s="217"/>
      <c r="E214" s="217"/>
      <c r="F214" s="217"/>
      <c r="G214" s="217"/>
      <c r="H214" s="217"/>
      <c r="I214" s="217"/>
      <c r="J214" s="218"/>
    </row>
    <row r="215" spans="1:11" ht="15.75" thickBot="1">
      <c r="A215" s="219" t="s">
        <v>46</v>
      </c>
      <c r="B215" s="220"/>
      <c r="C215" s="221"/>
      <c r="D215" s="2" t="s">
        <v>47</v>
      </c>
      <c r="E215" s="5"/>
      <c r="F215" s="222" t="s">
        <v>48</v>
      </c>
      <c r="G215" s="222"/>
      <c r="H215" s="223"/>
      <c r="I215" s="2" t="s">
        <v>49</v>
      </c>
      <c r="J215" s="6"/>
    </row>
    <row r="216" spans="1:11">
      <c r="A216" s="189"/>
      <c r="B216" s="190"/>
      <c r="C216" s="190"/>
      <c r="D216" s="190"/>
      <c r="E216" s="190"/>
      <c r="F216" s="190"/>
      <c r="G216" s="190"/>
      <c r="H216" s="190"/>
      <c r="I216" s="190"/>
      <c r="J216" s="191"/>
    </row>
    <row r="217" spans="1:11" ht="16.5" thickBot="1">
      <c r="A217" s="192" t="s">
        <v>50</v>
      </c>
      <c r="B217" s="193"/>
      <c r="C217" s="193"/>
      <c r="D217" s="193"/>
      <c r="E217" s="193"/>
      <c r="F217" s="193"/>
      <c r="G217" s="193"/>
      <c r="H217" s="193"/>
      <c r="I217" s="193"/>
      <c r="J217" s="194"/>
    </row>
    <row r="218" spans="1:11">
      <c r="A218" s="195" t="s">
        <v>85</v>
      </c>
      <c r="B218" s="196"/>
      <c r="C218" s="196"/>
      <c r="D218" s="196"/>
      <c r="E218" s="196"/>
      <c r="F218" s="196"/>
      <c r="G218" s="196"/>
      <c r="H218" s="196"/>
      <c r="I218" s="196"/>
      <c r="J218" s="197"/>
      <c r="K218" s="3"/>
    </row>
    <row r="219" spans="1:11">
      <c r="A219" s="198"/>
      <c r="B219" s="199"/>
      <c r="C219" s="199"/>
      <c r="D219" s="199"/>
      <c r="E219" s="199"/>
      <c r="F219" s="199"/>
      <c r="G219" s="199"/>
      <c r="H219" s="199"/>
      <c r="I219" s="199"/>
      <c r="J219" s="200"/>
      <c r="K219" s="3"/>
    </row>
    <row r="220" spans="1:11">
      <c r="A220" s="198"/>
      <c r="B220" s="199"/>
      <c r="C220" s="199"/>
      <c r="D220" s="199"/>
      <c r="E220" s="199"/>
      <c r="F220" s="199"/>
      <c r="G220" s="199"/>
      <c r="H220" s="199"/>
      <c r="I220" s="199"/>
      <c r="J220" s="200"/>
      <c r="K220" s="3"/>
    </row>
    <row r="221" spans="1:11">
      <c r="A221" s="198"/>
      <c r="B221" s="199"/>
      <c r="C221" s="199"/>
      <c r="D221" s="199"/>
      <c r="E221" s="199"/>
      <c r="F221" s="199"/>
      <c r="G221" s="199"/>
      <c r="H221" s="199"/>
      <c r="I221" s="199"/>
      <c r="J221" s="200"/>
      <c r="K221" s="3"/>
    </row>
    <row r="222" spans="1:11">
      <c r="A222" s="198"/>
      <c r="B222" s="199"/>
      <c r="C222" s="199"/>
      <c r="D222" s="199"/>
      <c r="E222" s="199"/>
      <c r="F222" s="199"/>
      <c r="G222" s="199"/>
      <c r="H222" s="199"/>
      <c r="I222" s="199"/>
      <c r="J222" s="200"/>
      <c r="K222" s="3"/>
    </row>
    <row r="223" spans="1:11">
      <c r="A223" s="198"/>
      <c r="B223" s="199"/>
      <c r="C223" s="199"/>
      <c r="D223" s="199"/>
      <c r="E223" s="199"/>
      <c r="F223" s="199"/>
      <c r="G223" s="199"/>
      <c r="H223" s="199"/>
      <c r="I223" s="199"/>
      <c r="J223" s="200"/>
      <c r="K223" s="3"/>
    </row>
    <row r="224" spans="1:11">
      <c r="A224" s="198"/>
      <c r="B224" s="199"/>
      <c r="C224" s="199"/>
      <c r="D224" s="199"/>
      <c r="E224" s="199"/>
      <c r="F224" s="199"/>
      <c r="G224" s="199"/>
      <c r="H224" s="199"/>
      <c r="I224" s="199"/>
      <c r="J224" s="200"/>
      <c r="K224" s="3"/>
    </row>
    <row r="225" spans="1:11">
      <c r="A225" s="198"/>
      <c r="B225" s="199"/>
      <c r="C225" s="199"/>
      <c r="D225" s="199"/>
      <c r="E225" s="199"/>
      <c r="F225" s="199"/>
      <c r="G225" s="199"/>
      <c r="H225" s="199"/>
      <c r="I225" s="199"/>
      <c r="J225" s="200"/>
      <c r="K225" s="3"/>
    </row>
    <row r="226" spans="1:11">
      <c r="A226" s="198"/>
      <c r="B226" s="199"/>
      <c r="C226" s="199"/>
      <c r="D226" s="199"/>
      <c r="E226" s="199"/>
      <c r="F226" s="199"/>
      <c r="G226" s="199"/>
      <c r="H226" s="199"/>
      <c r="I226" s="199"/>
      <c r="J226" s="200"/>
      <c r="K226" s="3"/>
    </row>
    <row r="227" spans="1:11" ht="15.75" thickBot="1">
      <c r="A227" s="204"/>
      <c r="B227" s="205"/>
      <c r="C227" s="205"/>
      <c r="D227" s="205"/>
      <c r="E227" s="205"/>
      <c r="F227" s="205"/>
      <c r="G227" s="205"/>
      <c r="H227" s="205"/>
      <c r="I227" s="205"/>
      <c r="J227" s="206"/>
      <c r="K227" s="3"/>
    </row>
    <row r="228" spans="1:11">
      <c r="A228" s="189"/>
      <c r="B228" s="190"/>
      <c r="C228" s="190"/>
      <c r="D228" s="190"/>
      <c r="E228" s="190"/>
      <c r="F228" s="190"/>
      <c r="G228" s="190"/>
      <c r="H228" s="190"/>
      <c r="I228" s="190"/>
      <c r="J228" s="191"/>
    </row>
    <row r="229" spans="1:11" ht="16.5" thickBot="1">
      <c r="A229" s="192" t="s">
        <v>52</v>
      </c>
      <c r="B229" s="193"/>
      <c r="C229" s="193"/>
      <c r="D229" s="193"/>
      <c r="E229" s="193"/>
      <c r="F229" s="193"/>
      <c r="G229" s="193"/>
      <c r="H229" s="193"/>
      <c r="I229" s="193"/>
      <c r="J229" s="194"/>
    </row>
    <row r="230" spans="1:11">
      <c r="A230" s="195" t="s">
        <v>86</v>
      </c>
      <c r="B230" s="196"/>
      <c r="C230" s="196"/>
      <c r="D230" s="196"/>
      <c r="E230" s="196"/>
      <c r="F230" s="196"/>
      <c r="G230" s="196"/>
      <c r="H230" s="196"/>
      <c r="I230" s="196"/>
      <c r="J230" s="197"/>
      <c r="K230" s="3"/>
    </row>
    <row r="231" spans="1:11">
      <c r="A231" s="198"/>
      <c r="B231" s="199"/>
      <c r="C231" s="199"/>
      <c r="D231" s="199"/>
      <c r="E231" s="199"/>
      <c r="F231" s="199"/>
      <c r="G231" s="199"/>
      <c r="H231" s="199"/>
      <c r="I231" s="199"/>
      <c r="J231" s="200"/>
      <c r="K231" s="3"/>
    </row>
    <row r="232" spans="1:11">
      <c r="A232" s="201"/>
      <c r="B232" s="202"/>
      <c r="C232" s="202"/>
      <c r="D232" s="202"/>
      <c r="E232" s="202"/>
      <c r="F232" s="202"/>
      <c r="G232" s="202"/>
      <c r="H232" s="202"/>
      <c r="I232" s="202"/>
      <c r="J232" s="203"/>
      <c r="K232" s="3"/>
    </row>
    <row r="233" spans="1:11">
      <c r="A233" s="201"/>
      <c r="B233" s="202"/>
      <c r="C233" s="202"/>
      <c r="D233" s="202"/>
      <c r="E233" s="202"/>
      <c r="F233" s="202"/>
      <c r="G233" s="202"/>
      <c r="H233" s="202"/>
      <c r="I233" s="202"/>
      <c r="J233" s="203"/>
      <c r="K233" s="3"/>
    </row>
    <row r="234" spans="1:11" ht="15.75" thickBot="1">
      <c r="A234" s="204"/>
      <c r="B234" s="205"/>
      <c r="C234" s="205"/>
      <c r="D234" s="205"/>
      <c r="E234" s="205"/>
      <c r="F234" s="205"/>
      <c r="G234" s="205"/>
      <c r="H234" s="205"/>
      <c r="I234" s="205"/>
      <c r="J234" s="206"/>
      <c r="K234" s="3"/>
    </row>
    <row r="235" spans="1:11">
      <c r="A235" s="189"/>
      <c r="B235" s="190"/>
      <c r="C235" s="190"/>
      <c r="D235" s="190"/>
      <c r="E235" s="190"/>
      <c r="F235" s="190"/>
      <c r="G235" s="190"/>
      <c r="H235" s="190"/>
      <c r="I235" s="190"/>
      <c r="J235" s="191"/>
    </row>
    <row r="236" spans="1:11" ht="16.5" thickBot="1">
      <c r="A236" s="192" t="s">
        <v>54</v>
      </c>
      <c r="B236" s="193"/>
      <c r="C236" s="193"/>
      <c r="D236" s="193"/>
      <c r="E236" s="193"/>
      <c r="F236" s="193"/>
      <c r="G236" s="193"/>
      <c r="H236" s="193"/>
      <c r="I236" s="193"/>
      <c r="J236" s="194"/>
    </row>
    <row r="237" spans="1:11">
      <c r="A237" s="195" t="s">
        <v>87</v>
      </c>
      <c r="B237" s="196"/>
      <c r="C237" s="196"/>
      <c r="D237" s="196"/>
      <c r="E237" s="196"/>
      <c r="F237" s="196"/>
      <c r="G237" s="196"/>
      <c r="H237" s="196"/>
      <c r="I237" s="196"/>
      <c r="J237" s="197"/>
      <c r="K237" s="3"/>
    </row>
    <row r="238" spans="1:11">
      <c r="A238" s="198"/>
      <c r="B238" s="199"/>
      <c r="C238" s="199"/>
      <c r="D238" s="199"/>
      <c r="E238" s="199"/>
      <c r="F238" s="199"/>
      <c r="G238" s="199"/>
      <c r="H238" s="199"/>
      <c r="I238" s="199"/>
      <c r="J238" s="200"/>
      <c r="K238" s="3"/>
    </row>
    <row r="239" spans="1:11">
      <c r="A239" s="198"/>
      <c r="B239" s="199"/>
      <c r="C239" s="199"/>
      <c r="D239" s="199"/>
      <c r="E239" s="199"/>
      <c r="F239" s="199"/>
      <c r="G239" s="199"/>
      <c r="H239" s="199"/>
      <c r="I239" s="199"/>
      <c r="J239" s="200"/>
      <c r="K239" s="3"/>
    </row>
    <row r="240" spans="1:11">
      <c r="A240" s="198"/>
      <c r="B240" s="199"/>
      <c r="C240" s="199"/>
      <c r="D240" s="199"/>
      <c r="E240" s="199"/>
      <c r="F240" s="199"/>
      <c r="G240" s="199"/>
      <c r="H240" s="199"/>
      <c r="I240" s="199"/>
      <c r="J240" s="200"/>
      <c r="K240" s="3"/>
    </row>
    <row r="241" spans="1:11">
      <c r="A241" s="201"/>
      <c r="B241" s="202"/>
      <c r="C241" s="202"/>
      <c r="D241" s="202"/>
      <c r="E241" s="202"/>
      <c r="F241" s="202"/>
      <c r="G241" s="202"/>
      <c r="H241" s="202"/>
      <c r="I241" s="202"/>
      <c r="J241" s="203"/>
      <c r="K241" s="3"/>
    </row>
    <row r="242" spans="1:11" ht="15.75" thickBot="1">
      <c r="A242" s="204"/>
      <c r="B242" s="205"/>
      <c r="C242" s="205"/>
      <c r="D242" s="205"/>
      <c r="E242" s="205"/>
      <c r="F242" s="205"/>
      <c r="G242" s="205"/>
      <c r="H242" s="205"/>
      <c r="I242" s="205"/>
      <c r="J242" s="206"/>
      <c r="K242" s="3"/>
    </row>
    <row r="243" spans="1:11">
      <c r="A243" s="189"/>
      <c r="B243" s="190"/>
      <c r="C243" s="190"/>
      <c r="D243" s="190"/>
      <c r="E243" s="190"/>
      <c r="F243" s="190"/>
      <c r="G243" s="190"/>
      <c r="H243" s="190"/>
      <c r="I243" s="190"/>
      <c r="J243" s="191"/>
    </row>
    <row r="244" spans="1:11" ht="16.5" customHeight="1">
      <c r="A244" s="235" t="s">
        <v>56</v>
      </c>
      <c r="B244" s="236"/>
      <c r="C244" s="236"/>
      <c r="D244" s="236"/>
      <c r="E244" s="236"/>
      <c r="F244" s="236"/>
      <c r="G244" s="236"/>
      <c r="H244" s="236"/>
      <c r="I244" s="236"/>
      <c r="J244" s="237"/>
    </row>
    <row r="245" spans="1:11" ht="15" customHeight="1" thickBot="1">
      <c r="A245" s="238"/>
      <c r="B245" s="239"/>
      <c r="C245" s="239"/>
      <c r="D245" s="239"/>
      <c r="E245" s="239"/>
      <c r="F245" s="239"/>
      <c r="G245" s="239"/>
      <c r="H245" s="239"/>
      <c r="I245" s="239"/>
      <c r="J245" s="240"/>
      <c r="K245" s="3"/>
    </row>
    <row r="246" spans="1:11" ht="15" customHeight="1">
      <c r="A246" s="226" t="s">
        <v>82</v>
      </c>
      <c r="B246" s="227"/>
      <c r="C246" s="227"/>
      <c r="D246" s="227"/>
      <c r="E246" s="227"/>
      <c r="F246" s="227"/>
      <c r="G246" s="227"/>
      <c r="H246" s="227"/>
      <c r="I246" s="227"/>
      <c r="J246" s="228"/>
      <c r="K246" s="3"/>
    </row>
    <row r="247" spans="1:11" ht="15" customHeight="1">
      <c r="A247" s="229"/>
      <c r="B247" s="230"/>
      <c r="C247" s="230"/>
      <c r="D247" s="230"/>
      <c r="E247" s="230"/>
      <c r="F247" s="230"/>
      <c r="G247" s="230"/>
      <c r="H247" s="230"/>
      <c r="I247" s="230"/>
      <c r="J247" s="231"/>
      <c r="K247" s="3"/>
    </row>
    <row r="248" spans="1:11" ht="15" customHeight="1">
      <c r="A248" s="229"/>
      <c r="B248" s="230"/>
      <c r="C248" s="230"/>
      <c r="D248" s="230"/>
      <c r="E248" s="230"/>
      <c r="F248" s="230"/>
      <c r="G248" s="230"/>
      <c r="H248" s="230"/>
      <c r="I248" s="230"/>
      <c r="J248" s="231"/>
      <c r="K248" s="3"/>
    </row>
    <row r="249" spans="1:11" ht="15" customHeight="1">
      <c r="A249" s="229"/>
      <c r="B249" s="230"/>
      <c r="C249" s="230"/>
      <c r="D249" s="230"/>
      <c r="E249" s="230"/>
      <c r="F249" s="230"/>
      <c r="G249" s="230"/>
      <c r="H249" s="230"/>
      <c r="I249" s="230"/>
      <c r="J249" s="231"/>
      <c r="K249" s="3"/>
    </row>
    <row r="250" spans="1:11" ht="15" customHeight="1">
      <c r="A250" s="229"/>
      <c r="B250" s="230"/>
      <c r="C250" s="230"/>
      <c r="D250" s="230"/>
      <c r="E250" s="230"/>
      <c r="F250" s="230"/>
      <c r="G250" s="230"/>
      <c r="H250" s="230"/>
      <c r="I250" s="230"/>
      <c r="J250" s="231"/>
      <c r="K250" s="3"/>
    </row>
    <row r="251" spans="1:11" ht="15.75" customHeight="1" thickBot="1">
      <c r="A251" s="232"/>
      <c r="B251" s="233"/>
      <c r="C251" s="233"/>
      <c r="D251" s="233"/>
      <c r="E251" s="233"/>
      <c r="F251" s="233"/>
      <c r="G251" s="233"/>
      <c r="H251" s="233"/>
      <c r="I251" s="233"/>
      <c r="J251" s="234"/>
      <c r="K251" s="3"/>
    </row>
    <row r="252" spans="1:11">
      <c r="A252" s="224"/>
      <c r="B252" s="224"/>
      <c r="C252" s="224"/>
      <c r="D252" s="224"/>
      <c r="E252" s="224"/>
      <c r="F252" s="224"/>
      <c r="G252" s="224"/>
      <c r="H252" s="224"/>
      <c r="I252" s="224"/>
      <c r="J252" s="224"/>
    </row>
    <row r="253" spans="1:11" ht="18.75">
      <c r="A253" s="225" t="s">
        <v>88</v>
      </c>
      <c r="B253" s="225"/>
      <c r="C253" s="225"/>
      <c r="D253" s="225"/>
      <c r="E253" s="225"/>
      <c r="F253" s="225"/>
      <c r="G253" s="225"/>
      <c r="H253" s="225"/>
      <c r="I253" s="225"/>
      <c r="J253" s="225"/>
    </row>
    <row r="254" spans="1:11" ht="15.75" thickBot="1">
      <c r="A254" s="208"/>
      <c r="B254" s="209"/>
      <c r="C254" s="209"/>
      <c r="D254" s="209"/>
      <c r="E254" s="209"/>
      <c r="F254" s="209"/>
      <c r="G254" s="209"/>
      <c r="H254" s="209"/>
      <c r="I254" s="209"/>
      <c r="J254" s="210"/>
    </row>
    <row r="255" spans="1:11" ht="16.5" thickBot="1">
      <c r="A255" s="211" t="s">
        <v>44</v>
      </c>
      <c r="B255" s="212"/>
      <c r="C255" s="213" t="s">
        <v>89</v>
      </c>
      <c r="D255" s="214"/>
      <c r="E255" s="214"/>
      <c r="F255" s="214"/>
      <c r="G255" s="214"/>
      <c r="H255" s="214"/>
      <c r="I255" s="214"/>
      <c r="J255" s="215"/>
      <c r="K255" s="3"/>
    </row>
    <row r="256" spans="1:11" ht="15.75" thickBot="1">
      <c r="A256" s="216"/>
      <c r="B256" s="217"/>
      <c r="C256" s="217"/>
      <c r="D256" s="217"/>
      <c r="E256" s="217"/>
      <c r="F256" s="217"/>
      <c r="G256" s="217"/>
      <c r="H256" s="217"/>
      <c r="I256" s="217"/>
      <c r="J256" s="218"/>
    </row>
    <row r="257" spans="1:11" ht="15.75" thickBot="1">
      <c r="A257" s="219" t="s">
        <v>46</v>
      </c>
      <c r="B257" s="220"/>
      <c r="C257" s="221"/>
      <c r="D257" s="2" t="s">
        <v>47</v>
      </c>
      <c r="E257" s="5"/>
      <c r="F257" s="222" t="s">
        <v>48</v>
      </c>
      <c r="G257" s="222"/>
      <c r="H257" s="223"/>
      <c r="I257" s="2" t="s">
        <v>47</v>
      </c>
      <c r="J257" s="6"/>
    </row>
    <row r="258" spans="1:11">
      <c r="A258" s="189"/>
      <c r="B258" s="190"/>
      <c r="C258" s="190"/>
      <c r="D258" s="190"/>
      <c r="E258" s="190"/>
      <c r="F258" s="190"/>
      <c r="G258" s="190"/>
      <c r="H258" s="190"/>
      <c r="I258" s="190"/>
      <c r="J258" s="191"/>
    </row>
    <row r="259" spans="1:11" ht="16.5" thickBot="1">
      <c r="A259" s="192" t="s">
        <v>50</v>
      </c>
      <c r="B259" s="193"/>
      <c r="C259" s="193"/>
      <c r="D259" s="193"/>
      <c r="E259" s="193"/>
      <c r="F259" s="193"/>
      <c r="G259" s="193"/>
      <c r="H259" s="193"/>
      <c r="I259" s="193"/>
      <c r="J259" s="194"/>
    </row>
    <row r="260" spans="1:11">
      <c r="A260" s="195" t="s">
        <v>90</v>
      </c>
      <c r="B260" s="196"/>
      <c r="C260" s="196"/>
      <c r="D260" s="196"/>
      <c r="E260" s="196"/>
      <c r="F260" s="196"/>
      <c r="G260" s="196"/>
      <c r="H260" s="196"/>
      <c r="I260" s="196"/>
      <c r="J260" s="197"/>
      <c r="K260" s="3"/>
    </row>
    <row r="261" spans="1:11">
      <c r="A261" s="201"/>
      <c r="B261" s="202"/>
      <c r="C261" s="202"/>
      <c r="D261" s="202"/>
      <c r="E261" s="202"/>
      <c r="F261" s="202"/>
      <c r="G261" s="202"/>
      <c r="H261" s="202"/>
      <c r="I261" s="202"/>
      <c r="J261" s="203"/>
      <c r="K261" s="3"/>
    </row>
    <row r="262" spans="1:11">
      <c r="A262" s="201"/>
      <c r="B262" s="202"/>
      <c r="C262" s="202"/>
      <c r="D262" s="202"/>
      <c r="E262" s="202"/>
      <c r="F262" s="202"/>
      <c r="G262" s="202"/>
      <c r="H262" s="202"/>
      <c r="I262" s="202"/>
      <c r="J262" s="203"/>
      <c r="K262" s="3"/>
    </row>
    <row r="263" spans="1:11">
      <c r="A263" s="201"/>
      <c r="B263" s="202"/>
      <c r="C263" s="202"/>
      <c r="D263" s="202"/>
      <c r="E263" s="202"/>
      <c r="F263" s="202"/>
      <c r="G263" s="202"/>
      <c r="H263" s="202"/>
      <c r="I263" s="202"/>
      <c r="J263" s="203"/>
      <c r="K263" s="3"/>
    </row>
    <row r="264" spans="1:11">
      <c r="A264" s="201"/>
      <c r="B264" s="202"/>
      <c r="C264" s="202"/>
      <c r="D264" s="202"/>
      <c r="E264" s="202"/>
      <c r="F264" s="202"/>
      <c r="G264" s="202"/>
      <c r="H264" s="202"/>
      <c r="I264" s="202"/>
      <c r="J264" s="203"/>
      <c r="K264" s="3"/>
    </row>
    <row r="265" spans="1:11">
      <c r="A265" s="201"/>
      <c r="B265" s="202"/>
      <c r="C265" s="202"/>
      <c r="D265" s="202"/>
      <c r="E265" s="202"/>
      <c r="F265" s="202"/>
      <c r="G265" s="202"/>
      <c r="H265" s="202"/>
      <c r="I265" s="202"/>
      <c r="J265" s="203"/>
      <c r="K265" s="3"/>
    </row>
    <row r="266" spans="1:11">
      <c r="A266" s="201"/>
      <c r="B266" s="202"/>
      <c r="C266" s="202"/>
      <c r="D266" s="202"/>
      <c r="E266" s="202"/>
      <c r="F266" s="202"/>
      <c r="G266" s="202"/>
      <c r="H266" s="202"/>
      <c r="I266" s="202"/>
      <c r="J266" s="203"/>
      <c r="K266" s="3"/>
    </row>
    <row r="267" spans="1:11">
      <c r="A267" s="201"/>
      <c r="B267" s="202"/>
      <c r="C267" s="202"/>
      <c r="D267" s="202"/>
      <c r="E267" s="202"/>
      <c r="F267" s="202"/>
      <c r="G267" s="202"/>
      <c r="H267" s="202"/>
      <c r="I267" s="202"/>
      <c r="J267" s="203"/>
      <c r="K267" s="3"/>
    </row>
    <row r="268" spans="1:11">
      <c r="A268" s="201"/>
      <c r="B268" s="202"/>
      <c r="C268" s="202"/>
      <c r="D268" s="202"/>
      <c r="E268" s="202"/>
      <c r="F268" s="202"/>
      <c r="G268" s="202"/>
      <c r="H268" s="202"/>
      <c r="I268" s="202"/>
      <c r="J268" s="203"/>
      <c r="K268" s="3"/>
    </row>
    <row r="269" spans="1:11" ht="15.75" thickBot="1">
      <c r="A269" s="204"/>
      <c r="B269" s="205"/>
      <c r="C269" s="205"/>
      <c r="D269" s="205"/>
      <c r="E269" s="205"/>
      <c r="F269" s="205"/>
      <c r="G269" s="205"/>
      <c r="H269" s="205"/>
      <c r="I269" s="205"/>
      <c r="J269" s="206"/>
      <c r="K269" s="3"/>
    </row>
    <row r="270" spans="1:11">
      <c r="A270" s="189"/>
      <c r="B270" s="190"/>
      <c r="C270" s="190"/>
      <c r="D270" s="190"/>
      <c r="E270" s="190"/>
      <c r="F270" s="190"/>
      <c r="G270" s="190"/>
      <c r="H270" s="190"/>
      <c r="I270" s="190"/>
      <c r="J270" s="191"/>
    </row>
    <row r="271" spans="1:11" ht="16.5" thickBot="1">
      <c r="A271" s="192" t="s">
        <v>52</v>
      </c>
      <c r="B271" s="193"/>
      <c r="C271" s="193"/>
      <c r="D271" s="193"/>
      <c r="E271" s="193"/>
      <c r="F271" s="193"/>
      <c r="G271" s="193"/>
      <c r="H271" s="193"/>
      <c r="I271" s="193"/>
      <c r="J271" s="194"/>
    </row>
    <row r="272" spans="1:11">
      <c r="A272" s="195" t="s">
        <v>91</v>
      </c>
      <c r="B272" s="196"/>
      <c r="C272" s="196"/>
      <c r="D272" s="196"/>
      <c r="E272" s="196"/>
      <c r="F272" s="196"/>
      <c r="G272" s="196"/>
      <c r="H272" s="196"/>
      <c r="I272" s="196"/>
      <c r="J272" s="197"/>
      <c r="K272" s="3"/>
    </row>
    <row r="273" spans="1:11">
      <c r="A273" s="201"/>
      <c r="B273" s="202"/>
      <c r="C273" s="202"/>
      <c r="D273" s="202"/>
      <c r="E273" s="202"/>
      <c r="F273" s="202"/>
      <c r="G273" s="202"/>
      <c r="H273" s="202"/>
      <c r="I273" s="202"/>
      <c r="J273" s="203"/>
      <c r="K273" s="3"/>
    </row>
    <row r="274" spans="1:11">
      <c r="A274" s="201"/>
      <c r="B274" s="202"/>
      <c r="C274" s="202"/>
      <c r="D274" s="202"/>
      <c r="E274" s="202"/>
      <c r="F274" s="202"/>
      <c r="G274" s="202"/>
      <c r="H274" s="202"/>
      <c r="I274" s="202"/>
      <c r="J274" s="203"/>
      <c r="K274" s="3"/>
    </row>
    <row r="275" spans="1:11">
      <c r="A275" s="201"/>
      <c r="B275" s="202"/>
      <c r="C275" s="202"/>
      <c r="D275" s="202"/>
      <c r="E275" s="202"/>
      <c r="F275" s="202"/>
      <c r="G275" s="202"/>
      <c r="H275" s="202"/>
      <c r="I275" s="202"/>
      <c r="J275" s="203"/>
      <c r="K275" s="3"/>
    </row>
    <row r="276" spans="1:11" ht="15.75" thickBot="1">
      <c r="A276" s="204"/>
      <c r="B276" s="205"/>
      <c r="C276" s="205"/>
      <c r="D276" s="205"/>
      <c r="E276" s="205"/>
      <c r="F276" s="205"/>
      <c r="G276" s="205"/>
      <c r="H276" s="205"/>
      <c r="I276" s="205"/>
      <c r="J276" s="206"/>
      <c r="K276" s="3"/>
    </row>
    <row r="277" spans="1:11">
      <c r="A277" s="189"/>
      <c r="B277" s="190"/>
      <c r="C277" s="190"/>
      <c r="D277" s="190"/>
      <c r="E277" s="190"/>
      <c r="F277" s="190"/>
      <c r="G277" s="190"/>
      <c r="H277" s="190"/>
      <c r="I277" s="190"/>
      <c r="J277" s="191"/>
    </row>
    <row r="278" spans="1:11" ht="16.5" thickBot="1">
      <c r="A278" s="192" t="s">
        <v>54</v>
      </c>
      <c r="B278" s="193"/>
      <c r="C278" s="193"/>
      <c r="D278" s="193"/>
      <c r="E278" s="193"/>
      <c r="F278" s="193"/>
      <c r="G278" s="193"/>
      <c r="H278" s="193"/>
      <c r="I278" s="193"/>
      <c r="J278" s="194"/>
    </row>
    <row r="279" spans="1:11" ht="15.75" customHeight="1">
      <c r="A279" s="195" t="s">
        <v>92</v>
      </c>
      <c r="B279" s="196"/>
      <c r="C279" s="196"/>
      <c r="D279" s="196"/>
      <c r="E279" s="196"/>
      <c r="F279" s="196"/>
      <c r="G279" s="196"/>
      <c r="H279" s="196"/>
      <c r="I279" s="196"/>
      <c r="J279" s="197"/>
      <c r="K279" s="3"/>
    </row>
    <row r="280" spans="1:11">
      <c r="A280" s="201"/>
      <c r="B280" s="202"/>
      <c r="C280" s="202"/>
      <c r="D280" s="202"/>
      <c r="E280" s="202"/>
      <c r="F280" s="202"/>
      <c r="G280" s="202"/>
      <c r="H280" s="202"/>
      <c r="I280" s="202"/>
      <c r="J280" s="203"/>
      <c r="K280" s="3"/>
    </row>
    <row r="281" spans="1:11">
      <c r="A281" s="201"/>
      <c r="B281" s="202"/>
      <c r="C281" s="202"/>
      <c r="D281" s="202"/>
      <c r="E281" s="202"/>
      <c r="F281" s="202"/>
      <c r="G281" s="202"/>
      <c r="H281" s="202"/>
      <c r="I281" s="202"/>
      <c r="J281" s="203"/>
      <c r="K281" s="3"/>
    </row>
    <row r="282" spans="1:11">
      <c r="A282" s="201"/>
      <c r="B282" s="202"/>
      <c r="C282" s="202"/>
      <c r="D282" s="202"/>
      <c r="E282" s="202"/>
      <c r="F282" s="202"/>
      <c r="G282" s="202"/>
      <c r="H282" s="202"/>
      <c r="I282" s="202"/>
      <c r="J282" s="203"/>
      <c r="K282" s="3"/>
    </row>
    <row r="283" spans="1:11">
      <c r="A283" s="201"/>
      <c r="B283" s="202"/>
      <c r="C283" s="202"/>
      <c r="D283" s="202"/>
      <c r="E283" s="202"/>
      <c r="F283" s="202"/>
      <c r="G283" s="202"/>
      <c r="H283" s="202"/>
      <c r="I283" s="202"/>
      <c r="J283" s="203"/>
      <c r="K283" s="3"/>
    </row>
    <row r="284" spans="1:11" ht="15.75" thickBot="1">
      <c r="A284" s="204"/>
      <c r="B284" s="205"/>
      <c r="C284" s="205"/>
      <c r="D284" s="205"/>
      <c r="E284" s="205"/>
      <c r="F284" s="205"/>
      <c r="G284" s="205"/>
      <c r="H284" s="205"/>
      <c r="I284" s="205"/>
      <c r="J284" s="206"/>
      <c r="K284" s="3"/>
    </row>
    <row r="285" spans="1:11">
      <c r="A285" s="189"/>
      <c r="B285" s="190"/>
      <c r="C285" s="190"/>
      <c r="D285" s="190"/>
      <c r="E285" s="190"/>
      <c r="F285" s="190"/>
      <c r="G285" s="190"/>
      <c r="H285" s="190"/>
      <c r="I285" s="190"/>
      <c r="J285" s="191"/>
    </row>
    <row r="286" spans="1:11" ht="16.5" customHeight="1">
      <c r="A286" s="235" t="s">
        <v>56</v>
      </c>
      <c r="B286" s="236"/>
      <c r="C286" s="236"/>
      <c r="D286" s="236"/>
      <c r="E286" s="236"/>
      <c r="F286" s="236"/>
      <c r="G286" s="236"/>
      <c r="H286" s="236"/>
      <c r="I286" s="236"/>
      <c r="J286" s="237"/>
    </row>
    <row r="287" spans="1:11" ht="15" customHeight="1" thickBot="1">
      <c r="A287" s="238"/>
      <c r="B287" s="239"/>
      <c r="C287" s="239"/>
      <c r="D287" s="239"/>
      <c r="E287" s="239"/>
      <c r="F287" s="239"/>
      <c r="G287" s="239"/>
      <c r="H287" s="239"/>
      <c r="I287" s="239"/>
      <c r="J287" s="240"/>
      <c r="K287" s="3"/>
    </row>
    <row r="288" spans="1:11" ht="15" customHeight="1">
      <c r="A288" s="226" t="s">
        <v>93</v>
      </c>
      <c r="B288" s="227"/>
      <c r="C288" s="227"/>
      <c r="D288" s="227"/>
      <c r="E288" s="227"/>
      <c r="F288" s="227"/>
      <c r="G288" s="227"/>
      <c r="H288" s="227"/>
      <c r="I288" s="227"/>
      <c r="J288" s="228"/>
      <c r="K288" s="3"/>
    </row>
    <row r="289" spans="1:11" ht="15" customHeight="1">
      <c r="A289" s="229"/>
      <c r="B289" s="230"/>
      <c r="C289" s="230"/>
      <c r="D289" s="230"/>
      <c r="E289" s="230"/>
      <c r="F289" s="230"/>
      <c r="G289" s="230"/>
      <c r="H289" s="230"/>
      <c r="I289" s="230"/>
      <c r="J289" s="231"/>
      <c r="K289" s="3"/>
    </row>
    <row r="290" spans="1:11" ht="15" customHeight="1">
      <c r="A290" s="229"/>
      <c r="B290" s="230"/>
      <c r="C290" s="230"/>
      <c r="D290" s="230"/>
      <c r="E290" s="230"/>
      <c r="F290" s="230"/>
      <c r="G290" s="230"/>
      <c r="H290" s="230"/>
      <c r="I290" s="230"/>
      <c r="J290" s="231"/>
      <c r="K290" s="3"/>
    </row>
    <row r="291" spans="1:11" ht="15" customHeight="1">
      <c r="A291" s="229"/>
      <c r="B291" s="230"/>
      <c r="C291" s="230"/>
      <c r="D291" s="230"/>
      <c r="E291" s="230"/>
      <c r="F291" s="230"/>
      <c r="G291" s="230"/>
      <c r="H291" s="230"/>
      <c r="I291" s="230"/>
      <c r="J291" s="231"/>
      <c r="K291" s="3"/>
    </row>
    <row r="292" spans="1:11" ht="15" customHeight="1">
      <c r="A292" s="229"/>
      <c r="B292" s="230"/>
      <c r="C292" s="230"/>
      <c r="D292" s="230"/>
      <c r="E292" s="230"/>
      <c r="F292" s="230"/>
      <c r="G292" s="230"/>
      <c r="H292" s="230"/>
      <c r="I292" s="230"/>
      <c r="J292" s="231"/>
      <c r="K292" s="3"/>
    </row>
    <row r="293" spans="1:11" ht="15.75" customHeight="1" thickBot="1">
      <c r="A293" s="232"/>
      <c r="B293" s="233"/>
      <c r="C293" s="233"/>
      <c r="D293" s="233"/>
      <c r="E293" s="233"/>
      <c r="F293" s="233"/>
      <c r="G293" s="233"/>
      <c r="H293" s="233"/>
      <c r="I293" s="233"/>
      <c r="J293" s="234"/>
      <c r="K293" s="3"/>
    </row>
    <row r="294" spans="1:11">
      <c r="A294" s="224"/>
      <c r="B294" s="224"/>
      <c r="C294" s="224"/>
      <c r="D294" s="224"/>
      <c r="E294" s="224"/>
      <c r="F294" s="224"/>
      <c r="G294" s="224"/>
      <c r="H294" s="224"/>
      <c r="I294" s="224"/>
      <c r="J294" s="224"/>
    </row>
    <row r="295" spans="1:11" ht="18.75">
      <c r="A295" s="225" t="s">
        <v>94</v>
      </c>
      <c r="B295" s="225"/>
      <c r="C295" s="225"/>
      <c r="D295" s="225"/>
      <c r="E295" s="225"/>
      <c r="F295" s="225"/>
      <c r="G295" s="225"/>
      <c r="H295" s="225"/>
      <c r="I295" s="225"/>
      <c r="J295" s="225"/>
    </row>
    <row r="296" spans="1:11" ht="15.75" thickBot="1">
      <c r="A296" s="208"/>
      <c r="B296" s="209"/>
      <c r="C296" s="209"/>
      <c r="D296" s="209"/>
      <c r="E296" s="209"/>
      <c r="F296" s="209"/>
      <c r="G296" s="209"/>
      <c r="H296" s="209"/>
      <c r="I296" s="209"/>
      <c r="J296" s="210"/>
    </row>
    <row r="297" spans="1:11" ht="16.5" thickBot="1">
      <c r="A297" s="211" t="s">
        <v>44</v>
      </c>
      <c r="B297" s="212"/>
      <c r="C297" s="213" t="s">
        <v>95</v>
      </c>
      <c r="D297" s="214"/>
      <c r="E297" s="214"/>
      <c r="F297" s="214"/>
      <c r="G297" s="214"/>
      <c r="H297" s="214"/>
      <c r="I297" s="214"/>
      <c r="J297" s="215"/>
      <c r="K297" s="3"/>
    </row>
    <row r="298" spans="1:11" ht="15.75" thickBot="1">
      <c r="A298" s="216"/>
      <c r="B298" s="217"/>
      <c r="C298" s="217"/>
      <c r="D298" s="217"/>
      <c r="E298" s="217"/>
      <c r="F298" s="217"/>
      <c r="G298" s="217"/>
      <c r="H298" s="217"/>
      <c r="I298" s="217"/>
      <c r="J298" s="218"/>
    </row>
    <row r="299" spans="1:11" ht="15.75" thickBot="1">
      <c r="A299" s="219" t="s">
        <v>46</v>
      </c>
      <c r="B299" s="220"/>
      <c r="C299" s="221"/>
      <c r="D299" s="2" t="s">
        <v>96</v>
      </c>
      <c r="E299" s="5"/>
      <c r="F299" s="222" t="s">
        <v>48</v>
      </c>
      <c r="G299" s="222"/>
      <c r="H299" s="223"/>
      <c r="I299" s="2" t="s">
        <v>96</v>
      </c>
      <c r="J299" s="6"/>
    </row>
    <row r="300" spans="1:11">
      <c r="A300" s="189"/>
      <c r="B300" s="190"/>
      <c r="C300" s="190"/>
      <c r="D300" s="190"/>
      <c r="E300" s="190"/>
      <c r="F300" s="190"/>
      <c r="G300" s="190"/>
      <c r="H300" s="190"/>
      <c r="I300" s="190"/>
      <c r="J300" s="191"/>
    </row>
    <row r="301" spans="1:11" ht="16.5" thickBot="1">
      <c r="A301" s="192" t="s">
        <v>50</v>
      </c>
      <c r="B301" s="193"/>
      <c r="C301" s="193"/>
      <c r="D301" s="193"/>
      <c r="E301" s="193"/>
      <c r="F301" s="193"/>
      <c r="G301" s="193"/>
      <c r="H301" s="193"/>
      <c r="I301" s="193"/>
      <c r="J301" s="194"/>
    </row>
    <row r="302" spans="1:11">
      <c r="A302" s="195" t="s">
        <v>97</v>
      </c>
      <c r="B302" s="196"/>
      <c r="C302" s="196"/>
      <c r="D302" s="196"/>
      <c r="E302" s="196"/>
      <c r="F302" s="196"/>
      <c r="G302" s="196"/>
      <c r="H302" s="196"/>
      <c r="I302" s="196"/>
      <c r="J302" s="197"/>
      <c r="K302" s="3"/>
    </row>
    <row r="303" spans="1:11">
      <c r="A303" s="198"/>
      <c r="B303" s="199"/>
      <c r="C303" s="199"/>
      <c r="D303" s="199"/>
      <c r="E303" s="199"/>
      <c r="F303" s="199"/>
      <c r="G303" s="199"/>
      <c r="H303" s="199"/>
      <c r="I303" s="199"/>
      <c r="J303" s="200"/>
      <c r="K303" s="3"/>
    </row>
    <row r="304" spans="1:11">
      <c r="A304" s="198"/>
      <c r="B304" s="199"/>
      <c r="C304" s="199"/>
      <c r="D304" s="199"/>
      <c r="E304" s="199"/>
      <c r="F304" s="199"/>
      <c r="G304" s="199"/>
      <c r="H304" s="199"/>
      <c r="I304" s="199"/>
      <c r="J304" s="200"/>
      <c r="K304" s="3"/>
    </row>
    <row r="305" spans="1:11">
      <c r="A305" s="201"/>
      <c r="B305" s="202"/>
      <c r="C305" s="202"/>
      <c r="D305" s="202"/>
      <c r="E305" s="202"/>
      <c r="F305" s="202"/>
      <c r="G305" s="202"/>
      <c r="H305" s="202"/>
      <c r="I305" s="202"/>
      <c r="J305" s="203"/>
      <c r="K305" s="3"/>
    </row>
    <row r="306" spans="1:11">
      <c r="A306" s="201"/>
      <c r="B306" s="202"/>
      <c r="C306" s="202"/>
      <c r="D306" s="202"/>
      <c r="E306" s="202"/>
      <c r="F306" s="202"/>
      <c r="G306" s="202"/>
      <c r="H306" s="202"/>
      <c r="I306" s="202"/>
      <c r="J306" s="203"/>
      <c r="K306" s="3"/>
    </row>
    <row r="307" spans="1:11">
      <c r="A307" s="201"/>
      <c r="B307" s="202"/>
      <c r="C307" s="202"/>
      <c r="D307" s="202"/>
      <c r="E307" s="202"/>
      <c r="F307" s="202"/>
      <c r="G307" s="202"/>
      <c r="H307" s="202"/>
      <c r="I307" s="202"/>
      <c r="J307" s="203"/>
      <c r="K307" s="3"/>
    </row>
    <row r="308" spans="1:11">
      <c r="A308" s="201"/>
      <c r="B308" s="202"/>
      <c r="C308" s="202"/>
      <c r="D308" s="202"/>
      <c r="E308" s="202"/>
      <c r="F308" s="202"/>
      <c r="G308" s="202"/>
      <c r="H308" s="202"/>
      <c r="I308" s="202"/>
      <c r="J308" s="203"/>
      <c r="K308" s="3"/>
    </row>
    <row r="309" spans="1:11">
      <c r="A309" s="201"/>
      <c r="B309" s="202"/>
      <c r="C309" s="202"/>
      <c r="D309" s="202"/>
      <c r="E309" s="202"/>
      <c r="F309" s="202"/>
      <c r="G309" s="202"/>
      <c r="H309" s="202"/>
      <c r="I309" s="202"/>
      <c r="J309" s="203"/>
      <c r="K309" s="3"/>
    </row>
    <row r="310" spans="1:11">
      <c r="A310" s="201"/>
      <c r="B310" s="202"/>
      <c r="C310" s="202"/>
      <c r="D310" s="202"/>
      <c r="E310" s="202"/>
      <c r="F310" s="202"/>
      <c r="G310" s="202"/>
      <c r="H310" s="202"/>
      <c r="I310" s="202"/>
      <c r="J310" s="203"/>
      <c r="K310" s="3"/>
    </row>
    <row r="311" spans="1:11">
      <c r="A311" s="204"/>
      <c r="B311" s="205"/>
      <c r="C311" s="205"/>
      <c r="D311" s="205"/>
      <c r="E311" s="205"/>
      <c r="F311" s="205"/>
      <c r="G311" s="205"/>
      <c r="H311" s="205"/>
      <c r="I311" s="205"/>
      <c r="J311" s="206"/>
      <c r="K311" s="3"/>
    </row>
    <row r="312" spans="1:11">
      <c r="A312" s="189"/>
      <c r="B312" s="190"/>
      <c r="C312" s="190"/>
      <c r="D312" s="190"/>
      <c r="E312" s="190"/>
      <c r="F312" s="190"/>
      <c r="G312" s="190"/>
      <c r="H312" s="190"/>
      <c r="I312" s="190"/>
      <c r="J312" s="191"/>
    </row>
    <row r="313" spans="1:11" ht="16.5" thickBot="1">
      <c r="A313" s="192" t="s">
        <v>52</v>
      </c>
      <c r="B313" s="193"/>
      <c r="C313" s="193"/>
      <c r="D313" s="193"/>
      <c r="E313" s="193"/>
      <c r="F313" s="193"/>
      <c r="G313" s="193"/>
      <c r="H313" s="193"/>
      <c r="I313" s="193"/>
      <c r="J313" s="194"/>
    </row>
    <row r="314" spans="1:11">
      <c r="A314" s="195" t="s">
        <v>98</v>
      </c>
      <c r="B314" s="196"/>
      <c r="C314" s="196"/>
      <c r="D314" s="196"/>
      <c r="E314" s="196"/>
      <c r="F314" s="196"/>
      <c r="G314" s="196"/>
      <c r="H314" s="196"/>
      <c r="I314" s="196"/>
      <c r="J314" s="197"/>
      <c r="K314" s="3"/>
    </row>
    <row r="315" spans="1:11">
      <c r="A315" s="198"/>
      <c r="B315" s="199"/>
      <c r="C315" s="199"/>
      <c r="D315" s="199"/>
      <c r="E315" s="199"/>
      <c r="F315" s="199"/>
      <c r="G315" s="199"/>
      <c r="H315" s="199"/>
      <c r="I315" s="199"/>
      <c r="J315" s="200"/>
      <c r="K315" s="3"/>
    </row>
    <row r="316" spans="1:11">
      <c r="A316" s="201"/>
      <c r="B316" s="202"/>
      <c r="C316" s="202"/>
      <c r="D316" s="202"/>
      <c r="E316" s="202"/>
      <c r="F316" s="202"/>
      <c r="G316" s="202"/>
      <c r="H316" s="202"/>
      <c r="I316" s="202"/>
      <c r="J316" s="203"/>
      <c r="K316" s="3"/>
    </row>
    <row r="317" spans="1:11">
      <c r="A317" s="201"/>
      <c r="B317" s="202"/>
      <c r="C317" s="202"/>
      <c r="D317" s="202"/>
      <c r="E317" s="202"/>
      <c r="F317" s="202"/>
      <c r="G317" s="202"/>
      <c r="H317" s="202"/>
      <c r="I317" s="202"/>
      <c r="J317" s="203"/>
      <c r="K317" s="3"/>
    </row>
    <row r="318" spans="1:11" ht="15.75" thickBot="1">
      <c r="A318" s="204"/>
      <c r="B318" s="205"/>
      <c r="C318" s="205"/>
      <c r="D318" s="205"/>
      <c r="E318" s="205"/>
      <c r="F318" s="205"/>
      <c r="G318" s="205"/>
      <c r="H318" s="205"/>
      <c r="I318" s="205"/>
      <c r="J318" s="206"/>
      <c r="K318" s="3"/>
    </row>
    <row r="319" spans="1:11">
      <c r="A319" s="189"/>
      <c r="B319" s="190"/>
      <c r="C319" s="190"/>
      <c r="D319" s="190"/>
      <c r="E319" s="190"/>
      <c r="F319" s="190"/>
      <c r="G319" s="190"/>
      <c r="H319" s="190"/>
      <c r="I319" s="190"/>
      <c r="J319" s="191"/>
    </row>
    <row r="320" spans="1:11" ht="16.5" thickBot="1">
      <c r="A320" s="192" t="s">
        <v>54</v>
      </c>
      <c r="B320" s="193"/>
      <c r="C320" s="193"/>
      <c r="D320" s="193"/>
      <c r="E320" s="193"/>
      <c r="F320" s="193"/>
      <c r="G320" s="193"/>
      <c r="H320" s="193"/>
      <c r="I320" s="193"/>
      <c r="J320" s="194"/>
    </row>
    <row r="321" spans="1:11" ht="15.75" customHeight="1">
      <c r="A321" s="195" t="s">
        <v>99</v>
      </c>
      <c r="B321" s="196"/>
      <c r="C321" s="196"/>
      <c r="D321" s="196"/>
      <c r="E321" s="196"/>
      <c r="F321" s="196"/>
      <c r="G321" s="196"/>
      <c r="H321" s="196"/>
      <c r="I321" s="196"/>
      <c r="J321" s="197"/>
      <c r="K321" s="3"/>
    </row>
    <row r="322" spans="1:11">
      <c r="A322" s="201"/>
      <c r="B322" s="202"/>
      <c r="C322" s="202"/>
      <c r="D322" s="202"/>
      <c r="E322" s="202"/>
      <c r="F322" s="202"/>
      <c r="G322" s="202"/>
      <c r="H322" s="202"/>
      <c r="I322" s="202"/>
      <c r="J322" s="203"/>
      <c r="K322" s="3"/>
    </row>
    <row r="323" spans="1:11">
      <c r="A323" s="201"/>
      <c r="B323" s="202"/>
      <c r="C323" s="202"/>
      <c r="D323" s="202"/>
      <c r="E323" s="202"/>
      <c r="F323" s="202"/>
      <c r="G323" s="202"/>
      <c r="H323" s="202"/>
      <c r="I323" s="202"/>
      <c r="J323" s="203"/>
      <c r="K323" s="3"/>
    </row>
    <row r="324" spans="1:11">
      <c r="A324" s="201"/>
      <c r="B324" s="202"/>
      <c r="C324" s="202"/>
      <c r="D324" s="202"/>
      <c r="E324" s="202"/>
      <c r="F324" s="202"/>
      <c r="G324" s="202"/>
      <c r="H324" s="202"/>
      <c r="I324" s="202"/>
      <c r="J324" s="203"/>
      <c r="K324" s="3"/>
    </row>
    <row r="325" spans="1:11">
      <c r="A325" s="201"/>
      <c r="B325" s="202"/>
      <c r="C325" s="202"/>
      <c r="D325" s="202"/>
      <c r="E325" s="202"/>
      <c r="F325" s="202"/>
      <c r="G325" s="202"/>
      <c r="H325" s="202"/>
      <c r="I325" s="202"/>
      <c r="J325" s="203"/>
      <c r="K325" s="3"/>
    </row>
    <row r="326" spans="1:11" ht="15.75" thickBot="1">
      <c r="A326" s="204"/>
      <c r="B326" s="205"/>
      <c r="C326" s="205"/>
      <c r="D326" s="205"/>
      <c r="E326" s="205"/>
      <c r="F326" s="205"/>
      <c r="G326" s="205"/>
      <c r="H326" s="205"/>
      <c r="I326" s="205"/>
      <c r="J326" s="206"/>
      <c r="K326" s="3"/>
    </row>
    <row r="327" spans="1:11">
      <c r="A327" s="189"/>
      <c r="B327" s="190"/>
      <c r="C327" s="190"/>
      <c r="D327" s="190"/>
      <c r="E327" s="190"/>
      <c r="F327" s="190"/>
      <c r="G327" s="190"/>
      <c r="H327" s="190"/>
      <c r="I327" s="190"/>
      <c r="J327" s="191"/>
    </row>
    <row r="328" spans="1:11" ht="16.5" customHeight="1">
      <c r="A328" s="235" t="s">
        <v>56</v>
      </c>
      <c r="B328" s="236"/>
      <c r="C328" s="236"/>
      <c r="D328" s="236"/>
      <c r="E328" s="236"/>
      <c r="F328" s="236"/>
      <c r="G328" s="236"/>
      <c r="H328" s="236"/>
      <c r="I328" s="236"/>
      <c r="J328" s="237"/>
    </row>
    <row r="329" spans="1:11" ht="15" customHeight="1" thickBot="1">
      <c r="A329" s="238"/>
      <c r="B329" s="239"/>
      <c r="C329" s="239"/>
      <c r="D329" s="239"/>
      <c r="E329" s="239"/>
      <c r="F329" s="239"/>
      <c r="G329" s="239"/>
      <c r="H329" s="239"/>
      <c r="I329" s="239"/>
      <c r="J329" s="240"/>
      <c r="K329" s="3"/>
    </row>
    <row r="330" spans="1:11" ht="15" customHeight="1">
      <c r="A330" s="226" t="s">
        <v>100</v>
      </c>
      <c r="B330" s="227"/>
      <c r="C330" s="227"/>
      <c r="D330" s="227"/>
      <c r="E330" s="227"/>
      <c r="F330" s="227"/>
      <c r="G330" s="227"/>
      <c r="H330" s="227"/>
      <c r="I330" s="227"/>
      <c r="J330" s="228"/>
      <c r="K330" s="3"/>
    </row>
    <row r="331" spans="1:11" ht="15" customHeight="1">
      <c r="A331" s="229"/>
      <c r="B331" s="230"/>
      <c r="C331" s="230"/>
      <c r="D331" s="230"/>
      <c r="E331" s="230"/>
      <c r="F331" s="230"/>
      <c r="G331" s="230"/>
      <c r="H331" s="230"/>
      <c r="I331" s="230"/>
      <c r="J331" s="231"/>
      <c r="K331" s="3"/>
    </row>
    <row r="332" spans="1:11" ht="15" customHeight="1">
      <c r="A332" s="229"/>
      <c r="B332" s="230"/>
      <c r="C332" s="230"/>
      <c r="D332" s="230"/>
      <c r="E332" s="230"/>
      <c r="F332" s="230"/>
      <c r="G332" s="230"/>
      <c r="H332" s="230"/>
      <c r="I332" s="230"/>
      <c r="J332" s="231"/>
      <c r="K332" s="3"/>
    </row>
    <row r="333" spans="1:11" ht="15" customHeight="1">
      <c r="A333" s="229"/>
      <c r="B333" s="230"/>
      <c r="C333" s="230"/>
      <c r="D333" s="230"/>
      <c r="E333" s="230"/>
      <c r="F333" s="230"/>
      <c r="G333" s="230"/>
      <c r="H333" s="230"/>
      <c r="I333" s="230"/>
      <c r="J333" s="231"/>
      <c r="K333" s="3"/>
    </row>
    <row r="334" spans="1:11" ht="15" customHeight="1">
      <c r="A334" s="229"/>
      <c r="B334" s="230"/>
      <c r="C334" s="230"/>
      <c r="D334" s="230"/>
      <c r="E334" s="230"/>
      <c r="F334" s="230"/>
      <c r="G334" s="230"/>
      <c r="H334" s="230"/>
      <c r="I334" s="230"/>
      <c r="J334" s="231"/>
      <c r="K334" s="3"/>
    </row>
    <row r="335" spans="1:11" ht="15.75" customHeight="1" thickBot="1">
      <c r="A335" s="232"/>
      <c r="B335" s="233"/>
      <c r="C335" s="233"/>
      <c r="D335" s="233"/>
      <c r="E335" s="233"/>
      <c r="F335" s="233"/>
      <c r="G335" s="233"/>
      <c r="H335" s="233"/>
      <c r="I335" s="233"/>
      <c r="J335" s="234"/>
      <c r="K335" s="3"/>
    </row>
    <row r="336" spans="1:11">
      <c r="A336" s="224"/>
      <c r="B336" s="224"/>
      <c r="C336" s="224"/>
      <c r="D336" s="224"/>
      <c r="E336" s="224"/>
      <c r="F336" s="224"/>
      <c r="G336" s="224"/>
      <c r="H336" s="224"/>
      <c r="I336" s="224"/>
      <c r="J336" s="224"/>
    </row>
    <row r="337" spans="1:11" ht="18.75">
      <c r="A337" s="225" t="s">
        <v>101</v>
      </c>
      <c r="B337" s="225"/>
      <c r="C337" s="225"/>
      <c r="D337" s="225"/>
      <c r="E337" s="225"/>
      <c r="F337" s="225"/>
      <c r="G337" s="225"/>
      <c r="H337" s="225"/>
      <c r="I337" s="225"/>
      <c r="J337" s="225"/>
    </row>
    <row r="338" spans="1:11" ht="15.75" thickBot="1">
      <c r="A338" s="208"/>
      <c r="B338" s="209"/>
      <c r="C338" s="209"/>
      <c r="D338" s="209"/>
      <c r="E338" s="209"/>
      <c r="F338" s="209"/>
      <c r="G338" s="209"/>
      <c r="H338" s="209"/>
      <c r="I338" s="209"/>
      <c r="J338" s="210"/>
    </row>
    <row r="339" spans="1:11" ht="16.5" thickBot="1">
      <c r="A339" s="211" t="s">
        <v>44</v>
      </c>
      <c r="B339" s="212"/>
      <c r="C339" s="213" t="s">
        <v>102</v>
      </c>
      <c r="D339" s="214"/>
      <c r="E339" s="214"/>
      <c r="F339" s="214"/>
      <c r="G339" s="214"/>
      <c r="H339" s="214"/>
      <c r="I339" s="214"/>
      <c r="J339" s="215"/>
      <c r="K339" s="3"/>
    </row>
    <row r="340" spans="1:11" ht="15.75" thickBot="1">
      <c r="A340" s="216"/>
      <c r="B340" s="217"/>
      <c r="C340" s="217"/>
      <c r="D340" s="217"/>
      <c r="E340" s="217"/>
      <c r="F340" s="217"/>
      <c r="G340" s="217"/>
      <c r="H340" s="217"/>
      <c r="I340" s="217"/>
      <c r="J340" s="218"/>
    </row>
    <row r="341" spans="1:11" ht="15.75" thickBot="1">
      <c r="A341" s="219" t="s">
        <v>46</v>
      </c>
      <c r="B341" s="220"/>
      <c r="C341" s="221"/>
      <c r="D341" s="2" t="s">
        <v>96</v>
      </c>
      <c r="E341" s="5"/>
      <c r="F341" s="222" t="s">
        <v>48</v>
      </c>
      <c r="G341" s="222"/>
      <c r="H341" s="223"/>
      <c r="I341" s="2" t="s">
        <v>96</v>
      </c>
      <c r="J341" s="6"/>
    </row>
    <row r="342" spans="1:11">
      <c r="A342" s="189"/>
      <c r="B342" s="190"/>
      <c r="C342" s="190"/>
      <c r="D342" s="190"/>
      <c r="E342" s="190"/>
      <c r="F342" s="190"/>
      <c r="G342" s="190"/>
      <c r="H342" s="190"/>
      <c r="I342" s="190"/>
      <c r="J342" s="191"/>
    </row>
    <row r="343" spans="1:11" ht="16.5" thickBot="1">
      <c r="A343" s="192" t="s">
        <v>50</v>
      </c>
      <c r="B343" s="193"/>
      <c r="C343" s="193"/>
      <c r="D343" s="193"/>
      <c r="E343" s="193"/>
      <c r="F343" s="193"/>
      <c r="G343" s="193"/>
      <c r="H343" s="193"/>
      <c r="I343" s="193"/>
      <c r="J343" s="194"/>
    </row>
    <row r="344" spans="1:11">
      <c r="A344" s="195" t="s">
        <v>103</v>
      </c>
      <c r="B344" s="196"/>
      <c r="C344" s="196"/>
      <c r="D344" s="196"/>
      <c r="E344" s="196"/>
      <c r="F344" s="196"/>
      <c r="G344" s="196"/>
      <c r="H344" s="196"/>
      <c r="I344" s="196"/>
      <c r="J344" s="197"/>
      <c r="K344" s="3"/>
    </row>
    <row r="345" spans="1:11">
      <c r="A345" s="198"/>
      <c r="B345" s="199"/>
      <c r="C345" s="199"/>
      <c r="D345" s="199"/>
      <c r="E345" s="199"/>
      <c r="F345" s="199"/>
      <c r="G345" s="199"/>
      <c r="H345" s="199"/>
      <c r="I345" s="199"/>
      <c r="J345" s="200"/>
      <c r="K345" s="3"/>
    </row>
    <row r="346" spans="1:11">
      <c r="A346" s="198"/>
      <c r="B346" s="199"/>
      <c r="C346" s="199"/>
      <c r="D346" s="199"/>
      <c r="E346" s="199"/>
      <c r="F346" s="199"/>
      <c r="G346" s="199"/>
      <c r="H346" s="199"/>
      <c r="I346" s="199"/>
      <c r="J346" s="200"/>
      <c r="K346" s="3"/>
    </row>
    <row r="347" spans="1:11">
      <c r="A347" s="201"/>
      <c r="B347" s="202"/>
      <c r="C347" s="202"/>
      <c r="D347" s="202"/>
      <c r="E347" s="202"/>
      <c r="F347" s="202"/>
      <c r="G347" s="202"/>
      <c r="H347" s="202"/>
      <c r="I347" s="202"/>
      <c r="J347" s="203"/>
      <c r="K347" s="3"/>
    </row>
    <row r="348" spans="1:11">
      <c r="A348" s="201"/>
      <c r="B348" s="202"/>
      <c r="C348" s="202"/>
      <c r="D348" s="202"/>
      <c r="E348" s="202"/>
      <c r="F348" s="202"/>
      <c r="G348" s="202"/>
      <c r="H348" s="202"/>
      <c r="I348" s="202"/>
      <c r="J348" s="203"/>
      <c r="K348" s="3"/>
    </row>
    <row r="349" spans="1:11">
      <c r="A349" s="201"/>
      <c r="B349" s="202"/>
      <c r="C349" s="202"/>
      <c r="D349" s="202"/>
      <c r="E349" s="202"/>
      <c r="F349" s="202"/>
      <c r="G349" s="202"/>
      <c r="H349" s="202"/>
      <c r="I349" s="202"/>
      <c r="J349" s="203"/>
      <c r="K349" s="3"/>
    </row>
    <row r="350" spans="1:11">
      <c r="A350" s="201"/>
      <c r="B350" s="202"/>
      <c r="C350" s="202"/>
      <c r="D350" s="202"/>
      <c r="E350" s="202"/>
      <c r="F350" s="202"/>
      <c r="G350" s="202"/>
      <c r="H350" s="202"/>
      <c r="I350" s="202"/>
      <c r="J350" s="203"/>
      <c r="K350" s="3"/>
    </row>
    <row r="351" spans="1:11">
      <c r="A351" s="201"/>
      <c r="B351" s="202"/>
      <c r="C351" s="202"/>
      <c r="D351" s="202"/>
      <c r="E351" s="202"/>
      <c r="F351" s="202"/>
      <c r="G351" s="202"/>
      <c r="H351" s="202"/>
      <c r="I351" s="202"/>
      <c r="J351" s="203"/>
      <c r="K351" s="3"/>
    </row>
    <row r="352" spans="1:11">
      <c r="A352" s="201"/>
      <c r="B352" s="202"/>
      <c r="C352" s="202"/>
      <c r="D352" s="202"/>
      <c r="E352" s="202"/>
      <c r="F352" s="202"/>
      <c r="G352" s="202"/>
      <c r="H352" s="202"/>
      <c r="I352" s="202"/>
      <c r="J352" s="203"/>
      <c r="K352" s="3"/>
    </row>
    <row r="353" spans="1:11">
      <c r="A353" s="204"/>
      <c r="B353" s="205"/>
      <c r="C353" s="205"/>
      <c r="D353" s="205"/>
      <c r="E353" s="205"/>
      <c r="F353" s="205"/>
      <c r="G353" s="205"/>
      <c r="H353" s="205"/>
      <c r="I353" s="205"/>
      <c r="J353" s="206"/>
      <c r="K353" s="3"/>
    </row>
    <row r="354" spans="1:11">
      <c r="A354" s="189"/>
      <c r="B354" s="190"/>
      <c r="C354" s="190"/>
      <c r="D354" s="190"/>
      <c r="E354" s="190"/>
      <c r="F354" s="190"/>
      <c r="G354" s="190"/>
      <c r="H354" s="190"/>
      <c r="I354" s="190"/>
      <c r="J354" s="191"/>
    </row>
    <row r="355" spans="1:11" ht="16.5" thickBot="1">
      <c r="A355" s="192" t="s">
        <v>52</v>
      </c>
      <c r="B355" s="193"/>
      <c r="C355" s="193"/>
      <c r="D355" s="193"/>
      <c r="E355" s="193"/>
      <c r="F355" s="193"/>
      <c r="G355" s="193"/>
      <c r="H355" s="193"/>
      <c r="I355" s="193"/>
      <c r="J355" s="194"/>
    </row>
    <row r="356" spans="1:11">
      <c r="A356" s="195" t="s">
        <v>104</v>
      </c>
      <c r="B356" s="196"/>
      <c r="C356" s="196"/>
      <c r="D356" s="196"/>
      <c r="E356" s="196"/>
      <c r="F356" s="196"/>
      <c r="G356" s="196"/>
      <c r="H356" s="196"/>
      <c r="I356" s="196"/>
      <c r="J356" s="197"/>
      <c r="K356" s="3"/>
    </row>
    <row r="357" spans="1:11">
      <c r="A357" s="198"/>
      <c r="B357" s="199"/>
      <c r="C357" s="199"/>
      <c r="D357" s="199"/>
      <c r="E357" s="199"/>
      <c r="F357" s="199"/>
      <c r="G357" s="199"/>
      <c r="H357" s="199"/>
      <c r="I357" s="199"/>
      <c r="J357" s="200"/>
      <c r="K357" s="3"/>
    </row>
    <row r="358" spans="1:11">
      <c r="A358" s="198"/>
      <c r="B358" s="199"/>
      <c r="C358" s="199"/>
      <c r="D358" s="199"/>
      <c r="E358" s="199"/>
      <c r="F358" s="199"/>
      <c r="G358" s="199"/>
      <c r="H358" s="199"/>
      <c r="I358" s="199"/>
      <c r="J358" s="200"/>
      <c r="K358" s="3"/>
    </row>
    <row r="359" spans="1:11">
      <c r="A359" s="201"/>
      <c r="B359" s="202"/>
      <c r="C359" s="202"/>
      <c r="D359" s="202"/>
      <c r="E359" s="202"/>
      <c r="F359" s="202"/>
      <c r="G359" s="202"/>
      <c r="H359" s="202"/>
      <c r="I359" s="202"/>
      <c r="J359" s="203"/>
      <c r="K359" s="3"/>
    </row>
    <row r="360" spans="1:11" ht="15.75" thickBot="1">
      <c r="A360" s="204"/>
      <c r="B360" s="205"/>
      <c r="C360" s="205"/>
      <c r="D360" s="205"/>
      <c r="E360" s="205"/>
      <c r="F360" s="205"/>
      <c r="G360" s="205"/>
      <c r="H360" s="205"/>
      <c r="I360" s="205"/>
      <c r="J360" s="206"/>
      <c r="K360" s="3"/>
    </row>
    <row r="361" spans="1:11">
      <c r="A361" s="189"/>
      <c r="B361" s="190"/>
      <c r="C361" s="190"/>
      <c r="D361" s="190"/>
      <c r="E361" s="190"/>
      <c r="F361" s="190"/>
      <c r="G361" s="190"/>
      <c r="H361" s="190"/>
      <c r="I361" s="190"/>
      <c r="J361" s="191"/>
    </row>
    <row r="362" spans="1:11" ht="16.5" thickBot="1">
      <c r="A362" s="192" t="s">
        <v>54</v>
      </c>
      <c r="B362" s="193"/>
      <c r="C362" s="193"/>
      <c r="D362" s="193"/>
      <c r="E362" s="193"/>
      <c r="F362" s="193"/>
      <c r="G362" s="193"/>
      <c r="H362" s="193"/>
      <c r="I362" s="193"/>
      <c r="J362" s="194"/>
    </row>
    <row r="363" spans="1:11" ht="15.75" customHeight="1">
      <c r="A363" s="195" t="s">
        <v>105</v>
      </c>
      <c r="B363" s="196"/>
      <c r="C363" s="196"/>
      <c r="D363" s="196"/>
      <c r="E363" s="196"/>
      <c r="F363" s="196"/>
      <c r="G363" s="196"/>
      <c r="H363" s="196"/>
      <c r="I363" s="196"/>
      <c r="J363" s="197"/>
      <c r="K363" s="3"/>
    </row>
    <row r="364" spans="1:11">
      <c r="A364" s="201"/>
      <c r="B364" s="202"/>
      <c r="C364" s="202"/>
      <c r="D364" s="202"/>
      <c r="E364" s="202"/>
      <c r="F364" s="202"/>
      <c r="G364" s="202"/>
      <c r="H364" s="202"/>
      <c r="I364" s="202"/>
      <c r="J364" s="203"/>
      <c r="K364" s="3"/>
    </row>
    <row r="365" spans="1:11">
      <c r="A365" s="201"/>
      <c r="B365" s="202"/>
      <c r="C365" s="202"/>
      <c r="D365" s="202"/>
      <c r="E365" s="202"/>
      <c r="F365" s="202"/>
      <c r="G365" s="202"/>
      <c r="H365" s="202"/>
      <c r="I365" s="202"/>
      <c r="J365" s="203"/>
      <c r="K365" s="3"/>
    </row>
    <row r="366" spans="1:11">
      <c r="A366" s="201"/>
      <c r="B366" s="202"/>
      <c r="C366" s="202"/>
      <c r="D366" s="202"/>
      <c r="E366" s="202"/>
      <c r="F366" s="202"/>
      <c r="G366" s="202"/>
      <c r="H366" s="202"/>
      <c r="I366" s="202"/>
      <c r="J366" s="203"/>
      <c r="K366" s="3"/>
    </row>
    <row r="367" spans="1:11">
      <c r="A367" s="201"/>
      <c r="B367" s="202"/>
      <c r="C367" s="202"/>
      <c r="D367" s="202"/>
      <c r="E367" s="202"/>
      <c r="F367" s="202"/>
      <c r="G367" s="202"/>
      <c r="H367" s="202"/>
      <c r="I367" s="202"/>
      <c r="J367" s="203"/>
      <c r="K367" s="3"/>
    </row>
    <row r="368" spans="1:11">
      <c r="A368" s="204"/>
      <c r="B368" s="205"/>
      <c r="C368" s="205"/>
      <c r="D368" s="205"/>
      <c r="E368" s="205"/>
      <c r="F368" s="205"/>
      <c r="G368" s="205"/>
      <c r="H368" s="205"/>
      <c r="I368" s="205"/>
      <c r="J368" s="206"/>
      <c r="K368" s="3"/>
    </row>
    <row r="369" spans="1:11">
      <c r="A369" s="189"/>
      <c r="B369" s="190"/>
      <c r="C369" s="190"/>
      <c r="D369" s="190"/>
      <c r="E369" s="190"/>
      <c r="F369" s="190"/>
      <c r="G369" s="190"/>
      <c r="H369" s="190"/>
      <c r="I369" s="190"/>
      <c r="J369" s="191"/>
    </row>
    <row r="370" spans="1:11" ht="16.5" customHeight="1">
      <c r="A370" s="235" t="s">
        <v>56</v>
      </c>
      <c r="B370" s="236"/>
      <c r="C370" s="236"/>
      <c r="D370" s="236"/>
      <c r="E370" s="236"/>
      <c r="F370" s="236"/>
      <c r="G370" s="236"/>
      <c r="H370" s="236"/>
      <c r="I370" s="236"/>
      <c r="J370" s="237"/>
    </row>
    <row r="371" spans="1:11" ht="15" customHeight="1" thickBot="1">
      <c r="A371" s="238"/>
      <c r="B371" s="239"/>
      <c r="C371" s="239"/>
      <c r="D371" s="239"/>
      <c r="E371" s="239"/>
      <c r="F371" s="239"/>
      <c r="G371" s="239"/>
      <c r="H371" s="239"/>
      <c r="I371" s="239"/>
      <c r="J371" s="240"/>
      <c r="K371" s="3"/>
    </row>
    <row r="372" spans="1:11" ht="15" customHeight="1">
      <c r="A372" s="226" t="s">
        <v>93</v>
      </c>
      <c r="B372" s="227"/>
      <c r="C372" s="227"/>
      <c r="D372" s="227"/>
      <c r="E372" s="227"/>
      <c r="F372" s="227"/>
      <c r="G372" s="227"/>
      <c r="H372" s="227"/>
      <c r="I372" s="227"/>
      <c r="J372" s="228"/>
      <c r="K372" s="3"/>
    </row>
    <row r="373" spans="1:11" ht="15" customHeight="1">
      <c r="A373" s="229"/>
      <c r="B373" s="230"/>
      <c r="C373" s="230"/>
      <c r="D373" s="230"/>
      <c r="E373" s="230"/>
      <c r="F373" s="230"/>
      <c r="G373" s="230"/>
      <c r="H373" s="230"/>
      <c r="I373" s="230"/>
      <c r="J373" s="231"/>
      <c r="K373" s="3"/>
    </row>
    <row r="374" spans="1:11" ht="15" customHeight="1">
      <c r="A374" s="229"/>
      <c r="B374" s="230"/>
      <c r="C374" s="230"/>
      <c r="D374" s="230"/>
      <c r="E374" s="230"/>
      <c r="F374" s="230"/>
      <c r="G374" s="230"/>
      <c r="H374" s="230"/>
      <c r="I374" s="230"/>
      <c r="J374" s="231"/>
      <c r="K374" s="3"/>
    </row>
    <row r="375" spans="1:11" ht="15" customHeight="1">
      <c r="A375" s="229"/>
      <c r="B375" s="230"/>
      <c r="C375" s="230"/>
      <c r="D375" s="230"/>
      <c r="E375" s="230"/>
      <c r="F375" s="230"/>
      <c r="G375" s="230"/>
      <c r="H375" s="230"/>
      <c r="I375" s="230"/>
      <c r="J375" s="231"/>
      <c r="K375" s="3"/>
    </row>
    <row r="376" spans="1:11" ht="15" customHeight="1">
      <c r="A376" s="229"/>
      <c r="B376" s="230"/>
      <c r="C376" s="230"/>
      <c r="D376" s="230"/>
      <c r="E376" s="230"/>
      <c r="F376" s="230"/>
      <c r="G376" s="230"/>
      <c r="H376" s="230"/>
      <c r="I376" s="230"/>
      <c r="J376" s="231"/>
      <c r="K376" s="3"/>
    </row>
    <row r="377" spans="1:11" ht="15.75" customHeight="1" thickBot="1">
      <c r="A377" s="232"/>
      <c r="B377" s="233"/>
      <c r="C377" s="233"/>
      <c r="D377" s="233"/>
      <c r="E377" s="233"/>
      <c r="F377" s="233"/>
      <c r="G377" s="233"/>
      <c r="H377" s="233"/>
      <c r="I377" s="233"/>
      <c r="J377" s="234"/>
      <c r="K377" s="3"/>
    </row>
    <row r="378" spans="1:11">
      <c r="A378" s="224"/>
      <c r="B378" s="224"/>
      <c r="C378" s="224"/>
      <c r="D378" s="224"/>
      <c r="E378" s="224"/>
      <c r="F378" s="224"/>
      <c r="G378" s="224"/>
      <c r="H378" s="224"/>
      <c r="I378" s="224"/>
      <c r="J378" s="224"/>
    </row>
    <row r="379" spans="1:11" ht="18.75">
      <c r="A379" s="225" t="s">
        <v>106</v>
      </c>
      <c r="B379" s="225"/>
      <c r="C379" s="225"/>
      <c r="D379" s="225"/>
      <c r="E379" s="225"/>
      <c r="F379" s="225"/>
      <c r="G379" s="225"/>
      <c r="H379" s="225"/>
      <c r="I379" s="225"/>
      <c r="J379" s="225"/>
    </row>
    <row r="380" spans="1:11" ht="15.75" thickBot="1">
      <c r="A380" s="208"/>
      <c r="B380" s="209"/>
      <c r="C380" s="209"/>
      <c r="D380" s="209"/>
      <c r="E380" s="209"/>
      <c r="F380" s="209"/>
      <c r="G380" s="209"/>
      <c r="H380" s="209"/>
      <c r="I380" s="209"/>
      <c r="J380" s="210"/>
    </row>
    <row r="381" spans="1:11" ht="16.5" thickBot="1">
      <c r="A381" s="211" t="s">
        <v>44</v>
      </c>
      <c r="B381" s="212"/>
      <c r="C381" s="213" t="s">
        <v>107</v>
      </c>
      <c r="D381" s="214"/>
      <c r="E381" s="214"/>
      <c r="F381" s="214"/>
      <c r="G381" s="214"/>
      <c r="H381" s="214"/>
      <c r="I381" s="214"/>
      <c r="J381" s="215"/>
      <c r="K381" s="3"/>
    </row>
    <row r="382" spans="1:11" ht="15.75" thickBot="1">
      <c r="A382" s="216"/>
      <c r="B382" s="217"/>
      <c r="C382" s="217"/>
      <c r="D382" s="217"/>
      <c r="E382" s="217"/>
      <c r="F382" s="217"/>
      <c r="G382" s="217"/>
      <c r="H382" s="217"/>
      <c r="I382" s="217"/>
      <c r="J382" s="218"/>
    </row>
    <row r="383" spans="1:11" ht="15.75" thickBot="1">
      <c r="A383" s="219" t="s">
        <v>46</v>
      </c>
      <c r="B383" s="220"/>
      <c r="C383" s="221"/>
      <c r="D383" s="2" t="s">
        <v>47</v>
      </c>
      <c r="E383" s="5"/>
      <c r="F383" s="222" t="s">
        <v>48</v>
      </c>
      <c r="G383" s="222"/>
      <c r="H383" s="223"/>
      <c r="I383" s="2" t="s">
        <v>49</v>
      </c>
      <c r="J383" s="6"/>
    </row>
    <row r="384" spans="1:11">
      <c r="A384" s="189"/>
      <c r="B384" s="190"/>
      <c r="C384" s="190"/>
      <c r="D384" s="190"/>
      <c r="E384" s="190"/>
      <c r="F384" s="190"/>
      <c r="G384" s="190"/>
      <c r="H384" s="190"/>
      <c r="I384" s="190"/>
      <c r="J384" s="191"/>
    </row>
    <row r="385" spans="1:11" ht="16.5" thickBot="1">
      <c r="A385" s="192" t="s">
        <v>50</v>
      </c>
      <c r="B385" s="193"/>
      <c r="C385" s="193"/>
      <c r="D385" s="193"/>
      <c r="E385" s="193"/>
      <c r="F385" s="193"/>
      <c r="G385" s="193"/>
      <c r="H385" s="193"/>
      <c r="I385" s="193"/>
      <c r="J385" s="194"/>
    </row>
    <row r="386" spans="1:11">
      <c r="A386" s="195" t="s">
        <v>108</v>
      </c>
      <c r="B386" s="196"/>
      <c r="C386" s="196"/>
      <c r="D386" s="196"/>
      <c r="E386" s="196"/>
      <c r="F386" s="196"/>
      <c r="G386" s="196"/>
      <c r="H386" s="196"/>
      <c r="I386" s="196"/>
      <c r="J386" s="197"/>
      <c r="K386" s="3"/>
    </row>
    <row r="387" spans="1:11">
      <c r="A387" s="201"/>
      <c r="B387" s="202"/>
      <c r="C387" s="202"/>
      <c r="D387" s="202"/>
      <c r="E387" s="202"/>
      <c r="F387" s="202"/>
      <c r="G387" s="202"/>
      <c r="H387" s="202"/>
      <c r="I387" s="202"/>
      <c r="J387" s="203"/>
      <c r="K387" s="3"/>
    </row>
    <row r="388" spans="1:11">
      <c r="A388" s="201"/>
      <c r="B388" s="202"/>
      <c r="C388" s="202"/>
      <c r="D388" s="202"/>
      <c r="E388" s="202"/>
      <c r="F388" s="202"/>
      <c r="G388" s="202"/>
      <c r="H388" s="202"/>
      <c r="I388" s="202"/>
      <c r="J388" s="203"/>
      <c r="K388" s="3"/>
    </row>
    <row r="389" spans="1:11">
      <c r="A389" s="201"/>
      <c r="B389" s="202"/>
      <c r="C389" s="202"/>
      <c r="D389" s="202"/>
      <c r="E389" s="202"/>
      <c r="F389" s="202"/>
      <c r="G389" s="202"/>
      <c r="H389" s="202"/>
      <c r="I389" s="202"/>
      <c r="J389" s="203"/>
      <c r="K389" s="3"/>
    </row>
    <row r="390" spans="1:11">
      <c r="A390" s="201"/>
      <c r="B390" s="202"/>
      <c r="C390" s="202"/>
      <c r="D390" s="202"/>
      <c r="E390" s="202"/>
      <c r="F390" s="202"/>
      <c r="G390" s="202"/>
      <c r="H390" s="202"/>
      <c r="I390" s="202"/>
      <c r="J390" s="203"/>
      <c r="K390" s="3"/>
    </row>
    <row r="391" spans="1:11">
      <c r="A391" s="201"/>
      <c r="B391" s="202"/>
      <c r="C391" s="202"/>
      <c r="D391" s="202"/>
      <c r="E391" s="202"/>
      <c r="F391" s="202"/>
      <c r="G391" s="202"/>
      <c r="H391" s="202"/>
      <c r="I391" s="202"/>
      <c r="J391" s="203"/>
      <c r="K391" s="3"/>
    </row>
    <row r="392" spans="1:11">
      <c r="A392" s="201"/>
      <c r="B392" s="202"/>
      <c r="C392" s="202"/>
      <c r="D392" s="202"/>
      <c r="E392" s="202"/>
      <c r="F392" s="202"/>
      <c r="G392" s="202"/>
      <c r="H392" s="202"/>
      <c r="I392" s="202"/>
      <c r="J392" s="203"/>
      <c r="K392" s="3"/>
    </row>
    <row r="393" spans="1:11">
      <c r="A393" s="201"/>
      <c r="B393" s="202"/>
      <c r="C393" s="202"/>
      <c r="D393" s="202"/>
      <c r="E393" s="202"/>
      <c r="F393" s="202"/>
      <c r="G393" s="202"/>
      <c r="H393" s="202"/>
      <c r="I393" s="202"/>
      <c r="J393" s="203"/>
      <c r="K393" s="3"/>
    </row>
    <row r="394" spans="1:11">
      <c r="A394" s="201"/>
      <c r="B394" s="202"/>
      <c r="C394" s="202"/>
      <c r="D394" s="202"/>
      <c r="E394" s="202"/>
      <c r="F394" s="202"/>
      <c r="G394" s="202"/>
      <c r="H394" s="202"/>
      <c r="I394" s="202"/>
      <c r="J394" s="203"/>
      <c r="K394" s="3"/>
    </row>
    <row r="395" spans="1:11" ht="15.75" thickBot="1">
      <c r="A395" s="204"/>
      <c r="B395" s="205"/>
      <c r="C395" s="205"/>
      <c r="D395" s="205"/>
      <c r="E395" s="205"/>
      <c r="F395" s="205"/>
      <c r="G395" s="205"/>
      <c r="H395" s="205"/>
      <c r="I395" s="205"/>
      <c r="J395" s="206"/>
      <c r="K395" s="3"/>
    </row>
    <row r="396" spans="1:11">
      <c r="A396" s="189"/>
      <c r="B396" s="190"/>
      <c r="C396" s="190"/>
      <c r="D396" s="190"/>
      <c r="E396" s="190"/>
      <c r="F396" s="190"/>
      <c r="G396" s="190"/>
      <c r="H396" s="190"/>
      <c r="I396" s="190"/>
      <c r="J396" s="191"/>
    </row>
    <row r="397" spans="1:11" ht="16.5" thickBot="1">
      <c r="A397" s="192" t="s">
        <v>52</v>
      </c>
      <c r="B397" s="193"/>
      <c r="C397" s="193"/>
      <c r="D397" s="193"/>
      <c r="E397" s="193"/>
      <c r="F397" s="193"/>
      <c r="G397" s="193"/>
      <c r="H397" s="193"/>
      <c r="I397" s="193"/>
      <c r="J397" s="194"/>
    </row>
    <row r="398" spans="1:11">
      <c r="A398" s="195" t="s">
        <v>109</v>
      </c>
      <c r="B398" s="196"/>
      <c r="C398" s="196"/>
      <c r="D398" s="196"/>
      <c r="E398" s="196"/>
      <c r="F398" s="196"/>
      <c r="G398" s="196"/>
      <c r="H398" s="196"/>
      <c r="I398" s="196"/>
      <c r="J398" s="197"/>
      <c r="K398" s="3"/>
    </row>
    <row r="399" spans="1:11">
      <c r="A399" s="201"/>
      <c r="B399" s="202"/>
      <c r="C399" s="202"/>
      <c r="D399" s="202"/>
      <c r="E399" s="202"/>
      <c r="F399" s="202"/>
      <c r="G399" s="202"/>
      <c r="H399" s="202"/>
      <c r="I399" s="202"/>
      <c r="J399" s="203"/>
      <c r="K399" s="3"/>
    </row>
    <row r="400" spans="1:11">
      <c r="A400" s="201"/>
      <c r="B400" s="202"/>
      <c r="C400" s="202"/>
      <c r="D400" s="202"/>
      <c r="E400" s="202"/>
      <c r="F400" s="202"/>
      <c r="G400" s="202"/>
      <c r="H400" s="202"/>
      <c r="I400" s="202"/>
      <c r="J400" s="203"/>
      <c r="K400" s="3"/>
    </row>
    <row r="401" spans="1:11">
      <c r="A401" s="201"/>
      <c r="B401" s="202"/>
      <c r="C401" s="202"/>
      <c r="D401" s="202"/>
      <c r="E401" s="202"/>
      <c r="F401" s="202"/>
      <c r="G401" s="202"/>
      <c r="H401" s="202"/>
      <c r="I401" s="202"/>
      <c r="J401" s="203"/>
      <c r="K401" s="3"/>
    </row>
    <row r="402" spans="1:11" ht="15.75" thickBot="1">
      <c r="A402" s="204"/>
      <c r="B402" s="205"/>
      <c r="C402" s="205"/>
      <c r="D402" s="205"/>
      <c r="E402" s="205"/>
      <c r="F402" s="205"/>
      <c r="G402" s="205"/>
      <c r="H402" s="205"/>
      <c r="I402" s="205"/>
      <c r="J402" s="206"/>
      <c r="K402" s="3"/>
    </row>
    <row r="403" spans="1:11">
      <c r="A403" s="189"/>
      <c r="B403" s="190"/>
      <c r="C403" s="190"/>
      <c r="D403" s="190"/>
      <c r="E403" s="190"/>
      <c r="F403" s="190"/>
      <c r="G403" s="190"/>
      <c r="H403" s="190"/>
      <c r="I403" s="190"/>
      <c r="J403" s="191"/>
    </row>
    <row r="404" spans="1:11" ht="16.5" thickBot="1">
      <c r="A404" s="192" t="s">
        <v>54</v>
      </c>
      <c r="B404" s="193"/>
      <c r="C404" s="193"/>
      <c r="D404" s="193"/>
      <c r="E404" s="193"/>
      <c r="F404" s="193"/>
      <c r="G404" s="193"/>
      <c r="H404" s="193"/>
      <c r="I404" s="193"/>
      <c r="J404" s="194"/>
    </row>
    <row r="405" spans="1:11" ht="15.75" customHeight="1">
      <c r="A405" s="195" t="s">
        <v>110</v>
      </c>
      <c r="B405" s="196"/>
      <c r="C405" s="196"/>
      <c r="D405" s="196"/>
      <c r="E405" s="196"/>
      <c r="F405" s="196"/>
      <c r="G405" s="196"/>
      <c r="H405" s="196"/>
      <c r="I405" s="196"/>
      <c r="J405" s="197"/>
      <c r="K405" s="3"/>
    </row>
    <row r="406" spans="1:11">
      <c r="A406" s="201"/>
      <c r="B406" s="202"/>
      <c r="C406" s="202"/>
      <c r="D406" s="202"/>
      <c r="E406" s="202"/>
      <c r="F406" s="202"/>
      <c r="G406" s="202"/>
      <c r="H406" s="202"/>
      <c r="I406" s="202"/>
      <c r="J406" s="203"/>
      <c r="K406" s="3"/>
    </row>
    <row r="407" spans="1:11">
      <c r="A407" s="201"/>
      <c r="B407" s="202"/>
      <c r="C407" s="202"/>
      <c r="D407" s="202"/>
      <c r="E407" s="202"/>
      <c r="F407" s="202"/>
      <c r="G407" s="202"/>
      <c r="H407" s="202"/>
      <c r="I407" s="202"/>
      <c r="J407" s="203"/>
      <c r="K407" s="3"/>
    </row>
    <row r="408" spans="1:11">
      <c r="A408" s="201"/>
      <c r="B408" s="202"/>
      <c r="C408" s="202"/>
      <c r="D408" s="202"/>
      <c r="E408" s="202"/>
      <c r="F408" s="202"/>
      <c r="G408" s="202"/>
      <c r="H408" s="202"/>
      <c r="I408" s="202"/>
      <c r="J408" s="203"/>
      <c r="K408" s="3"/>
    </row>
    <row r="409" spans="1:11">
      <c r="A409" s="201"/>
      <c r="B409" s="202"/>
      <c r="C409" s="202"/>
      <c r="D409" s="202"/>
      <c r="E409" s="202"/>
      <c r="F409" s="202"/>
      <c r="G409" s="202"/>
      <c r="H409" s="202"/>
      <c r="I409" s="202"/>
      <c r="J409" s="203"/>
      <c r="K409" s="3"/>
    </row>
    <row r="410" spans="1:11" ht="15.75" thickBot="1">
      <c r="A410" s="204"/>
      <c r="B410" s="205"/>
      <c r="C410" s="205"/>
      <c r="D410" s="205"/>
      <c r="E410" s="205"/>
      <c r="F410" s="205"/>
      <c r="G410" s="205"/>
      <c r="H410" s="205"/>
      <c r="I410" s="205"/>
      <c r="J410" s="206"/>
      <c r="K410" s="3"/>
    </row>
    <row r="411" spans="1:11">
      <c r="A411" s="189"/>
      <c r="B411" s="190"/>
      <c r="C411" s="190"/>
      <c r="D411" s="190"/>
      <c r="E411" s="190"/>
      <c r="F411" s="190"/>
      <c r="G411" s="190"/>
      <c r="H411" s="190"/>
      <c r="I411" s="190"/>
      <c r="J411" s="191"/>
    </row>
    <row r="412" spans="1:11" ht="16.5" customHeight="1">
      <c r="A412" s="235" t="s">
        <v>56</v>
      </c>
      <c r="B412" s="236"/>
      <c r="C412" s="236"/>
      <c r="D412" s="236"/>
      <c r="E412" s="236"/>
      <c r="F412" s="236"/>
      <c r="G412" s="236"/>
      <c r="H412" s="236"/>
      <c r="I412" s="236"/>
      <c r="J412" s="237"/>
    </row>
    <row r="413" spans="1:11" ht="15" customHeight="1" thickBot="1">
      <c r="A413" s="238"/>
      <c r="B413" s="239"/>
      <c r="C413" s="239"/>
      <c r="D413" s="239"/>
      <c r="E413" s="239"/>
      <c r="F413" s="239"/>
      <c r="G413" s="239"/>
      <c r="H413" s="239"/>
      <c r="I413" s="239"/>
      <c r="J413" s="240"/>
      <c r="K413" s="3"/>
    </row>
    <row r="414" spans="1:11" ht="15" customHeight="1">
      <c r="A414" s="226" t="s">
        <v>111</v>
      </c>
      <c r="B414" s="227"/>
      <c r="C414" s="227"/>
      <c r="D414" s="227"/>
      <c r="E414" s="227"/>
      <c r="F414" s="227"/>
      <c r="G414" s="227"/>
      <c r="H414" s="227"/>
      <c r="I414" s="227"/>
      <c r="J414" s="228"/>
      <c r="K414" s="3"/>
    </row>
    <row r="415" spans="1:11" ht="15" customHeight="1">
      <c r="A415" s="229"/>
      <c r="B415" s="230"/>
      <c r="C415" s="230"/>
      <c r="D415" s="230"/>
      <c r="E415" s="230"/>
      <c r="F415" s="230"/>
      <c r="G415" s="230"/>
      <c r="H415" s="230"/>
      <c r="I415" s="230"/>
      <c r="J415" s="231"/>
      <c r="K415" s="3"/>
    </row>
    <row r="416" spans="1:11" ht="15" customHeight="1">
      <c r="A416" s="229"/>
      <c r="B416" s="230"/>
      <c r="C416" s="230"/>
      <c r="D416" s="230"/>
      <c r="E416" s="230"/>
      <c r="F416" s="230"/>
      <c r="G416" s="230"/>
      <c r="H416" s="230"/>
      <c r="I416" s="230"/>
      <c r="J416" s="231"/>
      <c r="K416" s="3"/>
    </row>
    <row r="417" spans="1:11" ht="15" customHeight="1">
      <c r="A417" s="229"/>
      <c r="B417" s="230"/>
      <c r="C417" s="230"/>
      <c r="D417" s="230"/>
      <c r="E417" s="230"/>
      <c r="F417" s="230"/>
      <c r="G417" s="230"/>
      <c r="H417" s="230"/>
      <c r="I417" s="230"/>
      <c r="J417" s="231"/>
      <c r="K417" s="3"/>
    </row>
    <row r="418" spans="1:11" ht="15" customHeight="1">
      <c r="A418" s="229"/>
      <c r="B418" s="230"/>
      <c r="C418" s="230"/>
      <c r="D418" s="230"/>
      <c r="E418" s="230"/>
      <c r="F418" s="230"/>
      <c r="G418" s="230"/>
      <c r="H418" s="230"/>
      <c r="I418" s="230"/>
      <c r="J418" s="231"/>
      <c r="K418" s="3"/>
    </row>
    <row r="419" spans="1:11" ht="15.75" customHeight="1" thickBot="1">
      <c r="A419" s="232"/>
      <c r="B419" s="233"/>
      <c r="C419" s="233"/>
      <c r="D419" s="233"/>
      <c r="E419" s="233"/>
      <c r="F419" s="233"/>
      <c r="G419" s="233"/>
      <c r="H419" s="233"/>
      <c r="I419" s="233"/>
      <c r="J419" s="234"/>
      <c r="K419" s="3"/>
    </row>
    <row r="420" spans="1:11">
      <c r="A420" s="224"/>
      <c r="B420" s="224"/>
      <c r="C420" s="224"/>
      <c r="D420" s="224"/>
      <c r="E420" s="224"/>
      <c r="F420" s="224"/>
      <c r="G420" s="224"/>
      <c r="H420" s="224"/>
      <c r="I420" s="224"/>
      <c r="J420" s="224"/>
    </row>
  </sheetData>
  <sheetProtection algorithmName="SHA-512" hashValue="XNjxnZk6RvEJSPhdOWXdclLVZp1lkBazg0e9Y97RY259+MXdrSB6oBC9e6MWPqGwRpkKL/S7uxUsVoHE5AhFIQ==" saltValue="V+D9tafHD8iOnvmO7Ty4zg==" spinCount="100000" sheet="1" objects="1" scenarios="1" selectLockedCells="1"/>
  <mergeCells count="200">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 ref="A380:J380"/>
    <mergeCell ref="A381:B381"/>
    <mergeCell ref="C381:J381"/>
    <mergeCell ref="A382:J382"/>
    <mergeCell ref="A361:J361"/>
    <mergeCell ref="A362:J362"/>
    <mergeCell ref="A369:J369"/>
    <mergeCell ref="A363:J368"/>
    <mergeCell ref="A370:J371"/>
    <mergeCell ref="A372:J377"/>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20:J320"/>
    <mergeCell ref="A327:J327"/>
    <mergeCell ref="A336:J336"/>
    <mergeCell ref="A321:J326"/>
    <mergeCell ref="A328:J329"/>
    <mergeCell ref="A330:J335"/>
    <mergeCell ref="A301:J301"/>
    <mergeCell ref="A302:J311"/>
    <mergeCell ref="A312:J312"/>
    <mergeCell ref="A313:J313"/>
    <mergeCell ref="A314:J318"/>
    <mergeCell ref="A319:J31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270:J270"/>
    <mergeCell ref="A271:J271"/>
    <mergeCell ref="A272:J276"/>
    <mergeCell ref="A277:J277"/>
    <mergeCell ref="A278:J278"/>
    <mergeCell ref="A256:J256"/>
    <mergeCell ref="A257:C257"/>
    <mergeCell ref="F257:H257"/>
    <mergeCell ref="A258:J258"/>
    <mergeCell ref="A259:J259"/>
    <mergeCell ref="A260:J269"/>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15:C215"/>
    <mergeCell ref="F215:H215"/>
    <mergeCell ref="A216:J216"/>
    <mergeCell ref="A217:J217"/>
    <mergeCell ref="A218:J227"/>
    <mergeCell ref="A228:J228"/>
    <mergeCell ref="A210:J210"/>
    <mergeCell ref="A211:J211"/>
    <mergeCell ref="A212:J212"/>
    <mergeCell ref="A213:B213"/>
    <mergeCell ref="C213:J213"/>
    <mergeCell ref="A214:J214"/>
    <mergeCell ref="A193:J193"/>
    <mergeCell ref="A194:J194"/>
    <mergeCell ref="A201:J201"/>
    <mergeCell ref="A202:J203"/>
    <mergeCell ref="A204:J209"/>
    <mergeCell ref="A174:J174"/>
    <mergeCell ref="A175:J175"/>
    <mergeCell ref="A176:J185"/>
    <mergeCell ref="A186:J186"/>
    <mergeCell ref="A187:J187"/>
    <mergeCell ref="A188:J19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17:J117"/>
    <mergeCell ref="A126:J126"/>
    <mergeCell ref="A127:J127"/>
    <mergeCell ref="A128:J128"/>
    <mergeCell ref="A118:J119"/>
    <mergeCell ref="A120:J125"/>
    <mergeCell ref="A102:J102"/>
    <mergeCell ref="A103:J103"/>
    <mergeCell ref="A104:J108"/>
    <mergeCell ref="A109:J109"/>
    <mergeCell ref="A110:J110"/>
    <mergeCell ref="A88:J88"/>
    <mergeCell ref="A89:C89"/>
    <mergeCell ref="F89:H89"/>
    <mergeCell ref="A90:J90"/>
    <mergeCell ref="A91:J91"/>
    <mergeCell ref="A92:J101"/>
    <mergeCell ref="A84:J84"/>
    <mergeCell ref="A85:J85"/>
    <mergeCell ref="A86:J86"/>
    <mergeCell ref="A87:B87"/>
    <mergeCell ref="C87:J87"/>
    <mergeCell ref="A76:J77"/>
    <mergeCell ref="A78:J83"/>
    <mergeCell ref="A61:J61"/>
    <mergeCell ref="A62:J66"/>
    <mergeCell ref="A67:J67"/>
    <mergeCell ref="A68:J68"/>
    <mergeCell ref="A75:J75"/>
    <mergeCell ref="A47:C47"/>
    <mergeCell ref="F47:H47"/>
    <mergeCell ref="A48:J48"/>
    <mergeCell ref="A49:J49"/>
    <mergeCell ref="A50:J59"/>
    <mergeCell ref="A60:J60"/>
    <mergeCell ref="A42:J42"/>
    <mergeCell ref="A43:J43"/>
    <mergeCell ref="A44:J44"/>
    <mergeCell ref="A45:B45"/>
    <mergeCell ref="C45:J45"/>
    <mergeCell ref="A46:J46"/>
    <mergeCell ref="A25:J25"/>
    <mergeCell ref="A26:J26"/>
    <mergeCell ref="A33:J33"/>
    <mergeCell ref="A36:J41"/>
    <mergeCell ref="A34:J35"/>
    <mergeCell ref="A6:J6"/>
    <mergeCell ref="A7:J7"/>
    <mergeCell ref="A8:J17"/>
    <mergeCell ref="A18:J18"/>
    <mergeCell ref="A19:J19"/>
    <mergeCell ref="A20:J24"/>
    <mergeCell ref="A1:J1"/>
    <mergeCell ref="A2:J2"/>
    <mergeCell ref="A3:B3"/>
    <mergeCell ref="C3:J3"/>
    <mergeCell ref="A4:J4"/>
    <mergeCell ref="A5:C5"/>
    <mergeCell ref="F5:H5"/>
  </mergeCells>
  <pageMargins left="0.7" right="0.7" top="0.75" bottom="0.75" header="0.3" footer="0.3"/>
  <pageSetup scale="89"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D47 D89 D131 D173 D215 D257 D299 D341 D383</xm:sqref>
        </x14:dataValidation>
        <x14:dataValidation type="list" allowBlank="1" showInputMessage="1" showErrorMessage="1" xr:uid="{0F299782-65F9-4C68-955D-1DA4DE52C4D4}">
          <x14:formula1>
            <xm:f>List!$P$4:$P$8</xm:f>
          </x14:formula1>
          <xm:sqref>I5 I47 I89 I131 I173 I215 I257 I299 I341 I383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4"/>
  <sheetViews>
    <sheetView tabSelected="1" topLeftCell="A122" zoomScaleNormal="100" workbookViewId="0">
      <selection activeCell="P142" sqref="P142:Q144"/>
    </sheetView>
  </sheetViews>
  <sheetFormatPr defaultColWidth="9.140625" defaultRowHeight="1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5" width="20.140625" style="4" bestFit="1" customWidth="1"/>
    <col min="16" max="16" width="20.140625" style="4"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9.5" thickBot="1">
      <c r="A1" s="90" t="s">
        <v>112</v>
      </c>
      <c r="B1" s="91"/>
      <c r="C1" s="91"/>
      <c r="D1" s="274">
        <v>55000</v>
      </c>
      <c r="E1" s="275"/>
      <c r="F1" s="276"/>
      <c r="G1" s="92"/>
      <c r="H1" s="92"/>
      <c r="I1" s="3"/>
      <c r="J1" s="3"/>
      <c r="K1" s="93"/>
      <c r="L1" s="93"/>
      <c r="M1" s="93"/>
      <c r="N1" s="93"/>
      <c r="O1" s="93"/>
      <c r="P1" s="93"/>
      <c r="Q1" s="94"/>
      <c r="R1" s="94"/>
      <c r="S1" s="93"/>
      <c r="T1" s="94"/>
      <c r="U1" s="94"/>
      <c r="V1" s="93"/>
      <c r="W1" s="94"/>
    </row>
    <row r="2" spans="1:23">
      <c r="A2" s="93"/>
      <c r="B2" s="95"/>
      <c r="C2" s="93"/>
      <c r="D2" s="93"/>
      <c r="E2" s="93"/>
      <c r="F2" s="93"/>
      <c r="G2" s="93"/>
      <c r="H2" s="93"/>
      <c r="I2" s="93"/>
      <c r="J2" s="93"/>
      <c r="K2" s="93"/>
      <c r="L2" s="93"/>
      <c r="M2" s="93"/>
      <c r="N2" s="93"/>
      <c r="O2" s="93"/>
      <c r="P2" s="93"/>
      <c r="Q2" s="94"/>
      <c r="R2" s="94"/>
      <c r="S2" s="93"/>
      <c r="T2" s="94"/>
      <c r="U2" s="94"/>
      <c r="V2" s="93"/>
      <c r="W2" s="94"/>
    </row>
    <row r="3" spans="1:23" ht="18.75">
      <c r="A3" s="312" t="s">
        <v>113</v>
      </c>
      <c r="B3" s="313"/>
      <c r="C3" s="313"/>
      <c r="D3" s="313"/>
      <c r="E3" s="313"/>
      <c r="F3" s="313"/>
      <c r="G3" s="313"/>
      <c r="H3" s="313"/>
      <c r="I3" s="313"/>
      <c r="J3" s="313"/>
      <c r="K3" s="313"/>
      <c r="L3" s="313"/>
      <c r="M3" s="313"/>
      <c r="N3" s="314"/>
    </row>
    <row r="4" spans="1:23">
      <c r="A4" s="96" t="s">
        <v>114</v>
      </c>
      <c r="B4" s="96"/>
      <c r="C4" s="93"/>
      <c r="D4" s="93"/>
      <c r="E4" s="93"/>
      <c r="F4" s="93"/>
      <c r="G4" s="93"/>
      <c r="H4" s="96"/>
      <c r="I4" s="96"/>
      <c r="J4" s="96"/>
      <c r="K4" s="96"/>
      <c r="L4" s="93"/>
      <c r="M4" s="93"/>
      <c r="N4" s="93"/>
      <c r="O4" s="93"/>
      <c r="P4" s="93"/>
      <c r="Q4" s="93"/>
      <c r="R4" s="93"/>
      <c r="S4" s="93"/>
      <c r="T4" s="93"/>
      <c r="U4" s="93"/>
      <c r="V4" s="93"/>
      <c r="W4" s="93"/>
    </row>
    <row r="5" spans="1:23" ht="15.75" thickBot="1">
      <c r="A5" s="96"/>
      <c r="B5" s="96"/>
      <c r="C5" s="93"/>
      <c r="D5" s="93"/>
      <c r="E5" s="97"/>
      <c r="F5" s="93"/>
      <c r="G5" s="93"/>
      <c r="H5" s="93"/>
      <c r="I5" s="93"/>
      <c r="J5" s="97"/>
      <c r="K5" s="93"/>
      <c r="L5" s="93"/>
      <c r="M5" s="93"/>
      <c r="N5" s="93"/>
      <c r="O5" s="93"/>
      <c r="P5" s="93"/>
      <c r="Q5" s="93"/>
      <c r="R5" s="93"/>
      <c r="S5" s="93"/>
      <c r="T5" s="93"/>
      <c r="U5" s="93"/>
      <c r="V5" s="93"/>
      <c r="W5" s="93"/>
    </row>
    <row r="6" spans="1:23" ht="15.75" thickBot="1">
      <c r="A6" s="315" t="s">
        <v>115</v>
      </c>
      <c r="B6" s="316"/>
      <c r="C6" s="316"/>
      <c r="D6" s="316"/>
      <c r="E6" s="316"/>
      <c r="F6" s="316"/>
      <c r="G6" s="316"/>
      <c r="H6" s="316"/>
      <c r="I6" s="316"/>
      <c r="J6" s="2" t="s">
        <v>116</v>
      </c>
      <c r="K6" s="98"/>
      <c r="L6" s="93"/>
      <c r="M6" s="93"/>
      <c r="N6" s="93"/>
      <c r="O6" s="93"/>
      <c r="P6" s="93"/>
      <c r="Q6" s="93"/>
      <c r="R6" s="93"/>
      <c r="S6" s="93"/>
      <c r="T6" s="93"/>
      <c r="U6" s="93"/>
      <c r="V6" s="93"/>
      <c r="W6" s="93"/>
    </row>
    <row r="7" spans="1:23" ht="15.75" thickBot="1">
      <c r="A7" s="96"/>
      <c r="B7" s="96"/>
      <c r="C7" s="96"/>
      <c r="D7" s="96"/>
      <c r="E7" s="95"/>
      <c r="F7" s="93"/>
      <c r="G7" s="97"/>
      <c r="H7" s="93"/>
      <c r="I7" s="93"/>
      <c r="J7" s="95"/>
      <c r="K7" s="93"/>
      <c r="L7" s="93"/>
      <c r="M7" s="93"/>
      <c r="N7" s="93"/>
      <c r="O7" s="93"/>
      <c r="P7" s="93"/>
      <c r="Q7" s="93"/>
      <c r="R7" s="93"/>
      <c r="S7" s="93"/>
      <c r="T7" s="93"/>
      <c r="U7" s="93"/>
      <c r="V7" s="93"/>
      <c r="W7" s="93"/>
    </row>
    <row r="8" spans="1:23" ht="15.75" thickBot="1">
      <c r="A8" s="315" t="s">
        <v>117</v>
      </c>
      <c r="B8" s="316"/>
      <c r="C8" s="316"/>
      <c r="D8" s="316"/>
      <c r="E8" s="316"/>
      <c r="F8" s="316"/>
      <c r="G8" s="316"/>
      <c r="H8" s="316"/>
      <c r="I8" s="316"/>
      <c r="J8" s="316"/>
      <c r="K8" s="317"/>
      <c r="L8" s="180">
        <v>2619</v>
      </c>
      <c r="M8" s="318" t="str">
        <f>IF(L8&gt;ROUND((D1/1.05*0.05),0),"Exceeds Allowed Amount","")</f>
        <v/>
      </c>
      <c r="N8" s="319"/>
      <c r="O8" s="96"/>
      <c r="P8" s="96"/>
      <c r="Q8" s="93"/>
      <c r="R8" s="93"/>
      <c r="S8" s="96"/>
      <c r="T8" s="93"/>
      <c r="U8" s="93"/>
      <c r="V8" s="96"/>
      <c r="W8" s="93"/>
    </row>
    <row r="9" spans="1:23">
      <c r="A9" s="96"/>
      <c r="B9" s="96"/>
      <c r="C9" s="96"/>
      <c r="D9" s="96"/>
      <c r="E9" s="93"/>
      <c r="F9" s="93"/>
      <c r="G9" s="95"/>
      <c r="H9" s="93"/>
      <c r="I9" s="93"/>
      <c r="J9" s="93"/>
      <c r="K9" s="93"/>
      <c r="L9" s="93"/>
      <c r="M9" s="93"/>
      <c r="N9" s="93"/>
      <c r="O9" s="93"/>
      <c r="P9" s="93"/>
      <c r="Q9" s="93"/>
      <c r="R9" s="93"/>
      <c r="S9" s="93"/>
      <c r="T9" s="93"/>
      <c r="U9" s="93"/>
      <c r="V9" s="93"/>
      <c r="W9" s="93"/>
    </row>
    <row r="10" spans="1:23" ht="15.75" thickBot="1">
      <c r="A10" s="99" t="s">
        <v>118</v>
      </c>
      <c r="B10" s="99"/>
      <c r="C10" s="99"/>
      <c r="D10" s="99"/>
      <c r="E10" s="99"/>
      <c r="F10" s="99"/>
      <c r="G10" s="99"/>
      <c r="H10" s="97"/>
      <c r="I10" s="97"/>
      <c r="J10" s="97"/>
      <c r="K10" s="97"/>
      <c r="L10" s="97"/>
      <c r="M10" s="97"/>
      <c r="N10" s="97"/>
      <c r="O10" s="93"/>
      <c r="P10" s="93"/>
      <c r="Q10" s="93"/>
      <c r="R10" s="93"/>
      <c r="S10" s="93"/>
      <c r="T10" s="93"/>
      <c r="U10" s="93"/>
      <c r="V10" s="93"/>
      <c r="W10" s="93"/>
    </row>
    <row r="11" spans="1:23">
      <c r="A11" s="195" t="s">
        <v>119</v>
      </c>
      <c r="B11" s="241"/>
      <c r="C11" s="241"/>
      <c r="D11" s="241"/>
      <c r="E11" s="241"/>
      <c r="F11" s="241"/>
      <c r="G11" s="241"/>
      <c r="H11" s="241"/>
      <c r="I11" s="241"/>
      <c r="J11" s="241"/>
      <c r="K11" s="241"/>
      <c r="L11" s="241"/>
      <c r="M11" s="241"/>
      <c r="N11" s="242"/>
      <c r="O11" s="100"/>
      <c r="P11" s="100"/>
      <c r="Q11" s="101"/>
      <c r="R11" s="93"/>
      <c r="S11" s="100"/>
      <c r="T11" s="93"/>
      <c r="U11" s="93"/>
      <c r="V11" s="100"/>
      <c r="W11" s="93"/>
    </row>
    <row r="12" spans="1:23">
      <c r="A12" s="243"/>
      <c r="B12" s="244"/>
      <c r="C12" s="244"/>
      <c r="D12" s="244"/>
      <c r="E12" s="244"/>
      <c r="F12" s="244"/>
      <c r="G12" s="244"/>
      <c r="H12" s="244"/>
      <c r="I12" s="244"/>
      <c r="J12" s="244"/>
      <c r="K12" s="244"/>
      <c r="L12" s="244"/>
      <c r="M12" s="244"/>
      <c r="N12" s="245"/>
      <c r="O12" s="100"/>
      <c r="P12" s="100"/>
      <c r="Q12" s="101"/>
      <c r="R12" s="93"/>
      <c r="S12" s="100"/>
      <c r="T12" s="93"/>
      <c r="U12" s="93"/>
      <c r="V12" s="100"/>
      <c r="W12" s="93"/>
    </row>
    <row r="13" spans="1:23">
      <c r="A13" s="243"/>
      <c r="B13" s="244"/>
      <c r="C13" s="244"/>
      <c r="D13" s="244"/>
      <c r="E13" s="244"/>
      <c r="F13" s="244"/>
      <c r="G13" s="244"/>
      <c r="H13" s="244"/>
      <c r="I13" s="244"/>
      <c r="J13" s="244"/>
      <c r="K13" s="244"/>
      <c r="L13" s="244"/>
      <c r="M13" s="244"/>
      <c r="N13" s="245"/>
      <c r="O13" s="100"/>
      <c r="P13" s="100"/>
      <c r="Q13" s="101"/>
      <c r="R13" s="93"/>
      <c r="S13" s="100"/>
      <c r="T13" s="93"/>
      <c r="U13" s="93"/>
      <c r="V13" s="100"/>
      <c r="W13" s="93"/>
    </row>
    <row r="14" spans="1:23" ht="15.75" thickBot="1">
      <c r="A14" s="246"/>
      <c r="B14" s="247"/>
      <c r="C14" s="247"/>
      <c r="D14" s="247"/>
      <c r="E14" s="247"/>
      <c r="F14" s="247"/>
      <c r="G14" s="247"/>
      <c r="H14" s="247"/>
      <c r="I14" s="247"/>
      <c r="J14" s="247"/>
      <c r="K14" s="247"/>
      <c r="L14" s="247"/>
      <c r="M14" s="247"/>
      <c r="N14" s="248"/>
      <c r="O14" s="100"/>
      <c r="P14" s="100"/>
      <c r="Q14" s="101"/>
      <c r="R14" s="93"/>
      <c r="S14" s="100"/>
      <c r="T14" s="93"/>
      <c r="U14" s="93"/>
      <c r="V14" s="100"/>
      <c r="W14" s="93"/>
    </row>
    <row r="15" spans="1:23">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c r="A16" s="320" t="s">
        <v>120</v>
      </c>
      <c r="B16" s="321"/>
      <c r="C16" s="321"/>
      <c r="D16" s="321"/>
      <c r="E16" s="321"/>
      <c r="F16" s="321"/>
      <c r="G16" s="321"/>
      <c r="H16" s="321"/>
      <c r="I16" s="321"/>
      <c r="J16" s="321"/>
      <c r="K16" s="321"/>
      <c r="L16" s="321"/>
      <c r="M16" s="321"/>
      <c r="N16" s="321"/>
      <c r="O16" s="321"/>
      <c r="P16" s="321"/>
      <c r="Q16" s="321"/>
      <c r="R16" s="321"/>
      <c r="S16" s="321"/>
      <c r="T16" s="321"/>
      <c r="U16" s="321"/>
      <c r="V16" s="321"/>
      <c r="W16" s="321"/>
    </row>
    <row r="17" spans="1:23" ht="15.75">
      <c r="A17" s="252" t="s">
        <v>121</v>
      </c>
      <c r="B17" s="252"/>
      <c r="C17" s="252"/>
      <c r="D17" s="252"/>
      <c r="E17" s="252"/>
      <c r="F17" s="252"/>
      <c r="G17" s="252"/>
      <c r="H17" s="252"/>
      <c r="I17" s="252"/>
      <c r="J17" s="252"/>
      <c r="K17" s="252"/>
      <c r="L17" s="252"/>
      <c r="M17" s="252"/>
      <c r="N17" s="103" t="s">
        <v>122</v>
      </c>
      <c r="O17" s="103" t="s">
        <v>123</v>
      </c>
      <c r="P17" s="103" t="s">
        <v>124</v>
      </c>
      <c r="Q17" s="103" t="s">
        <v>125</v>
      </c>
      <c r="R17" s="103" t="s">
        <v>126</v>
      </c>
      <c r="S17" s="103" t="s">
        <v>124</v>
      </c>
      <c r="T17" s="103" t="s">
        <v>125</v>
      </c>
      <c r="U17" s="103" t="s">
        <v>127</v>
      </c>
      <c r="V17" s="103" t="s">
        <v>124</v>
      </c>
      <c r="W17" s="103" t="s">
        <v>125</v>
      </c>
    </row>
    <row r="18" spans="1:23">
      <c r="A18" s="104" t="s">
        <v>128</v>
      </c>
      <c r="B18" s="249" t="s">
        <v>129</v>
      </c>
      <c r="C18" s="249"/>
      <c r="D18" s="249"/>
      <c r="E18" s="249"/>
      <c r="F18" s="249"/>
      <c r="G18" s="249"/>
      <c r="H18" s="249"/>
      <c r="I18" s="249"/>
      <c r="J18" s="249"/>
      <c r="K18" s="249"/>
      <c r="L18" s="249"/>
      <c r="M18" s="249"/>
      <c r="N18" s="105" t="s">
        <v>130</v>
      </c>
      <c r="O18" s="105" t="s">
        <v>130</v>
      </c>
      <c r="P18" s="105" t="s">
        <v>130</v>
      </c>
      <c r="Q18" s="105"/>
      <c r="R18" s="105" t="s">
        <v>130</v>
      </c>
      <c r="S18" s="105" t="s">
        <v>130</v>
      </c>
      <c r="T18" s="106"/>
      <c r="U18" s="105" t="s">
        <v>130</v>
      </c>
      <c r="V18" s="105" t="s">
        <v>130</v>
      </c>
      <c r="W18" s="106"/>
    </row>
    <row r="19" spans="1:23">
      <c r="A19" s="21"/>
      <c r="B19" s="250"/>
      <c r="C19" s="250"/>
      <c r="D19" s="250"/>
      <c r="E19" s="250"/>
      <c r="F19" s="250"/>
      <c r="G19" s="250"/>
      <c r="H19" s="250"/>
      <c r="I19" s="250"/>
      <c r="J19" s="250"/>
      <c r="K19" s="250"/>
      <c r="L19" s="250"/>
      <c r="M19" s="251"/>
      <c r="N19" s="86"/>
      <c r="O19" s="86"/>
      <c r="P19" s="107">
        <f>SUM(N19:O19)</f>
        <v>0</v>
      </c>
      <c r="Q19" s="87"/>
      <c r="R19" s="86"/>
      <c r="S19" s="107">
        <f>P19+R19</f>
        <v>0</v>
      </c>
      <c r="T19" s="21"/>
      <c r="U19" s="86"/>
      <c r="V19" s="107">
        <f>S19+U19</f>
        <v>0</v>
      </c>
      <c r="W19" s="21"/>
    </row>
    <row r="20" spans="1:23">
      <c r="A20" s="21"/>
      <c r="B20" s="250"/>
      <c r="C20" s="250"/>
      <c r="D20" s="250"/>
      <c r="E20" s="250"/>
      <c r="F20" s="250"/>
      <c r="G20" s="250"/>
      <c r="H20" s="250"/>
      <c r="I20" s="250"/>
      <c r="J20" s="250"/>
      <c r="K20" s="250"/>
      <c r="L20" s="250"/>
      <c r="M20" s="251"/>
      <c r="N20" s="86"/>
      <c r="O20" s="86"/>
      <c r="P20" s="107">
        <f t="shared" ref="P20:P28" si="0">SUM(N20:O20)</f>
        <v>0</v>
      </c>
      <c r="Q20" s="87"/>
      <c r="R20" s="86"/>
      <c r="S20" s="107">
        <f t="shared" ref="S20:S28" si="1">P20+R20</f>
        <v>0</v>
      </c>
      <c r="T20" s="21"/>
      <c r="U20" s="86"/>
      <c r="V20" s="107">
        <f t="shared" ref="V20:V28" si="2">S20+U20</f>
        <v>0</v>
      </c>
      <c r="W20" s="21"/>
    </row>
    <row r="21" spans="1:23">
      <c r="A21" s="21"/>
      <c r="B21" s="250"/>
      <c r="C21" s="250"/>
      <c r="D21" s="250"/>
      <c r="E21" s="250"/>
      <c r="F21" s="250"/>
      <c r="G21" s="250"/>
      <c r="H21" s="250"/>
      <c r="I21" s="250"/>
      <c r="J21" s="250"/>
      <c r="K21" s="250"/>
      <c r="L21" s="250"/>
      <c r="M21" s="251"/>
      <c r="N21" s="170"/>
      <c r="O21" s="86"/>
      <c r="P21" s="107">
        <f t="shared" si="0"/>
        <v>0</v>
      </c>
      <c r="Q21" s="87"/>
      <c r="R21" s="86"/>
      <c r="S21" s="107">
        <f t="shared" si="1"/>
        <v>0</v>
      </c>
      <c r="T21" s="21"/>
      <c r="U21" s="86"/>
      <c r="V21" s="107">
        <f t="shared" si="2"/>
        <v>0</v>
      </c>
      <c r="W21" s="21"/>
    </row>
    <row r="22" spans="1:23">
      <c r="A22" s="21"/>
      <c r="B22" s="250"/>
      <c r="C22" s="250"/>
      <c r="D22" s="250"/>
      <c r="E22" s="250"/>
      <c r="F22" s="250"/>
      <c r="G22" s="250"/>
      <c r="H22" s="250"/>
      <c r="I22" s="250"/>
      <c r="J22" s="250"/>
      <c r="K22" s="250"/>
      <c r="L22" s="250"/>
      <c r="M22" s="251"/>
      <c r="N22" s="86"/>
      <c r="O22" s="86"/>
      <c r="P22" s="107">
        <f t="shared" si="0"/>
        <v>0</v>
      </c>
      <c r="Q22" s="87"/>
      <c r="R22" s="86"/>
      <c r="S22" s="107">
        <f t="shared" si="1"/>
        <v>0</v>
      </c>
      <c r="T22" s="21"/>
      <c r="U22" s="86"/>
      <c r="V22" s="107">
        <f t="shared" si="2"/>
        <v>0</v>
      </c>
      <c r="W22" s="21"/>
    </row>
    <row r="23" spans="1:23">
      <c r="A23" s="21"/>
      <c r="B23" s="250"/>
      <c r="C23" s="250"/>
      <c r="D23" s="250"/>
      <c r="E23" s="250"/>
      <c r="F23" s="250"/>
      <c r="G23" s="250"/>
      <c r="H23" s="250"/>
      <c r="I23" s="250"/>
      <c r="J23" s="250"/>
      <c r="K23" s="250"/>
      <c r="L23" s="250"/>
      <c r="M23" s="251"/>
      <c r="N23" s="86"/>
      <c r="O23" s="86"/>
      <c r="P23" s="107">
        <f t="shared" si="0"/>
        <v>0</v>
      </c>
      <c r="Q23" s="87"/>
      <c r="R23" s="86"/>
      <c r="S23" s="107">
        <f t="shared" si="1"/>
        <v>0</v>
      </c>
      <c r="T23" s="21"/>
      <c r="U23" s="86"/>
      <c r="V23" s="107">
        <f t="shared" si="2"/>
        <v>0</v>
      </c>
      <c r="W23" s="21"/>
    </row>
    <row r="24" spans="1:23">
      <c r="A24" s="21"/>
      <c r="B24" s="250"/>
      <c r="C24" s="250"/>
      <c r="D24" s="250"/>
      <c r="E24" s="250"/>
      <c r="F24" s="250"/>
      <c r="G24" s="250"/>
      <c r="H24" s="250"/>
      <c r="I24" s="250"/>
      <c r="J24" s="250"/>
      <c r="K24" s="250"/>
      <c r="L24" s="250"/>
      <c r="M24" s="251"/>
      <c r="N24" s="86"/>
      <c r="O24" s="86"/>
      <c r="P24" s="107">
        <f t="shared" si="0"/>
        <v>0</v>
      </c>
      <c r="Q24" s="87"/>
      <c r="R24" s="86"/>
      <c r="S24" s="107">
        <f t="shared" si="1"/>
        <v>0</v>
      </c>
      <c r="T24" s="21"/>
      <c r="U24" s="86"/>
      <c r="V24" s="107">
        <f t="shared" si="2"/>
        <v>0</v>
      </c>
      <c r="W24" s="21"/>
    </row>
    <row r="25" spans="1:23">
      <c r="A25" s="21"/>
      <c r="B25" s="250"/>
      <c r="C25" s="250"/>
      <c r="D25" s="250"/>
      <c r="E25" s="250"/>
      <c r="F25" s="250"/>
      <c r="G25" s="250"/>
      <c r="H25" s="250"/>
      <c r="I25" s="250"/>
      <c r="J25" s="250"/>
      <c r="K25" s="250"/>
      <c r="L25" s="250"/>
      <c r="M25" s="251"/>
      <c r="N25" s="86"/>
      <c r="O25" s="86"/>
      <c r="P25" s="107">
        <f t="shared" si="0"/>
        <v>0</v>
      </c>
      <c r="Q25" s="87"/>
      <c r="R25" s="86"/>
      <c r="S25" s="107">
        <f t="shared" si="1"/>
        <v>0</v>
      </c>
      <c r="T25" s="21"/>
      <c r="U25" s="86"/>
      <c r="V25" s="107">
        <f t="shared" si="2"/>
        <v>0</v>
      </c>
      <c r="W25" s="21"/>
    </row>
    <row r="26" spans="1:23">
      <c r="A26" s="21"/>
      <c r="B26" s="250"/>
      <c r="C26" s="250"/>
      <c r="D26" s="250"/>
      <c r="E26" s="250"/>
      <c r="F26" s="250"/>
      <c r="G26" s="250"/>
      <c r="H26" s="250"/>
      <c r="I26" s="250"/>
      <c r="J26" s="250"/>
      <c r="K26" s="250"/>
      <c r="L26" s="250"/>
      <c r="M26" s="251"/>
      <c r="N26" s="86"/>
      <c r="O26" s="86"/>
      <c r="P26" s="107">
        <f t="shared" si="0"/>
        <v>0</v>
      </c>
      <c r="Q26" s="87"/>
      <c r="R26" s="86"/>
      <c r="S26" s="107">
        <f t="shared" si="1"/>
        <v>0</v>
      </c>
      <c r="T26" s="21"/>
      <c r="U26" s="86"/>
      <c r="V26" s="107">
        <f t="shared" si="2"/>
        <v>0</v>
      </c>
      <c r="W26" s="21"/>
    </row>
    <row r="27" spans="1:23">
      <c r="A27" s="21"/>
      <c r="B27" s="250"/>
      <c r="C27" s="250"/>
      <c r="D27" s="250"/>
      <c r="E27" s="250"/>
      <c r="F27" s="250"/>
      <c r="G27" s="250"/>
      <c r="H27" s="250"/>
      <c r="I27" s="250"/>
      <c r="J27" s="250"/>
      <c r="K27" s="250"/>
      <c r="L27" s="250"/>
      <c r="M27" s="251"/>
      <c r="N27" s="86"/>
      <c r="O27" s="86"/>
      <c r="P27" s="107">
        <f t="shared" si="0"/>
        <v>0</v>
      </c>
      <c r="Q27" s="87"/>
      <c r="R27" s="86"/>
      <c r="S27" s="107">
        <f t="shared" si="1"/>
        <v>0</v>
      </c>
      <c r="T27" s="21"/>
      <c r="U27" s="86"/>
      <c r="V27" s="107">
        <f t="shared" si="2"/>
        <v>0</v>
      </c>
      <c r="W27" s="21"/>
    </row>
    <row r="28" spans="1:23">
      <c r="A28" s="21"/>
      <c r="B28" s="250"/>
      <c r="C28" s="250"/>
      <c r="D28" s="250"/>
      <c r="E28" s="250"/>
      <c r="F28" s="250"/>
      <c r="G28" s="250"/>
      <c r="H28" s="250"/>
      <c r="I28" s="250"/>
      <c r="J28" s="250"/>
      <c r="K28" s="250"/>
      <c r="L28" s="250"/>
      <c r="M28" s="251"/>
      <c r="N28" s="86"/>
      <c r="O28" s="86"/>
      <c r="P28" s="107">
        <f t="shared" si="0"/>
        <v>0</v>
      </c>
      <c r="Q28" s="87"/>
      <c r="R28" s="86"/>
      <c r="S28" s="107">
        <f t="shared" si="1"/>
        <v>0</v>
      </c>
      <c r="T28" s="21"/>
      <c r="U28" s="86"/>
      <c r="V28" s="107">
        <f t="shared" si="2"/>
        <v>0</v>
      </c>
      <c r="W28" s="21"/>
    </row>
    <row r="29" spans="1:23">
      <c r="A29" s="108"/>
      <c r="B29" s="108"/>
      <c r="C29" s="108"/>
      <c r="D29" s="108"/>
      <c r="E29" s="108"/>
      <c r="F29" s="108"/>
      <c r="G29" s="108"/>
      <c r="H29" s="109"/>
      <c r="I29" s="109"/>
      <c r="J29" s="109"/>
      <c r="K29" s="109"/>
      <c r="L29" s="108"/>
      <c r="M29" s="110" t="s">
        <v>131</v>
      </c>
      <c r="N29" s="111">
        <f>SUM(N19:N28)</f>
        <v>0</v>
      </c>
      <c r="O29" s="111">
        <f>SUM(O19:O28)</f>
        <v>0</v>
      </c>
      <c r="P29" s="111">
        <f>SUM(P19:P28)</f>
        <v>0</v>
      </c>
      <c r="Q29" s="112"/>
      <c r="R29" s="111">
        <f>SUM(R19:R28)</f>
        <v>0</v>
      </c>
      <c r="S29" s="111">
        <f>SUM(S19:S28)</f>
        <v>0</v>
      </c>
      <c r="T29" s="113"/>
      <c r="U29" s="111">
        <f>SUM(U19:U28)</f>
        <v>0</v>
      </c>
      <c r="V29" s="111">
        <f>SUM(V19:V28)</f>
        <v>0</v>
      </c>
      <c r="W29" s="113"/>
    </row>
    <row r="30" spans="1:23">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c r="A31" s="252" t="s">
        <v>132</v>
      </c>
      <c r="B31" s="252"/>
      <c r="C31" s="252"/>
      <c r="D31" s="252"/>
      <c r="E31" s="252"/>
      <c r="F31" s="252"/>
      <c r="G31" s="252"/>
      <c r="H31" s="252"/>
      <c r="I31" s="252"/>
      <c r="J31" s="252"/>
      <c r="K31" s="252"/>
      <c r="L31" s="252"/>
      <c r="M31" s="252"/>
      <c r="N31" s="103" t="s">
        <v>122</v>
      </c>
      <c r="O31" s="103" t="s">
        <v>123</v>
      </c>
      <c r="P31" s="103" t="s">
        <v>124</v>
      </c>
      <c r="Q31" s="103" t="s">
        <v>125</v>
      </c>
      <c r="R31" s="103" t="s">
        <v>126</v>
      </c>
      <c r="S31" s="103" t="s">
        <v>124</v>
      </c>
      <c r="T31" s="103" t="s">
        <v>125</v>
      </c>
      <c r="U31" s="103" t="s">
        <v>127</v>
      </c>
      <c r="V31" s="103" t="s">
        <v>124</v>
      </c>
      <c r="W31" s="103" t="s">
        <v>125</v>
      </c>
    </row>
    <row r="32" spans="1:23">
      <c r="A32" s="104" t="s">
        <v>128</v>
      </c>
      <c r="B32" s="249" t="s">
        <v>129</v>
      </c>
      <c r="C32" s="249"/>
      <c r="D32" s="249"/>
      <c r="E32" s="249"/>
      <c r="F32" s="249"/>
      <c r="G32" s="249"/>
      <c r="H32" s="249"/>
      <c r="I32" s="249"/>
      <c r="J32" s="249"/>
      <c r="K32" s="249"/>
      <c r="L32" s="249"/>
      <c r="M32" s="249"/>
      <c r="N32" s="105" t="s">
        <v>130</v>
      </c>
      <c r="O32" s="105" t="s">
        <v>130</v>
      </c>
      <c r="P32" s="105" t="s">
        <v>130</v>
      </c>
      <c r="Q32" s="105"/>
      <c r="R32" s="105" t="s">
        <v>130</v>
      </c>
      <c r="S32" s="105" t="s">
        <v>130</v>
      </c>
      <c r="T32" s="106"/>
      <c r="U32" s="105" t="s">
        <v>130</v>
      </c>
      <c r="V32" s="105" t="s">
        <v>130</v>
      </c>
      <c r="W32" s="106"/>
    </row>
    <row r="33" spans="1:23">
      <c r="A33" s="21">
        <v>10</v>
      </c>
      <c r="B33" s="250" t="s">
        <v>133</v>
      </c>
      <c r="C33" s="250"/>
      <c r="D33" s="250"/>
      <c r="E33" s="250"/>
      <c r="F33" s="250"/>
      <c r="G33" s="250"/>
      <c r="H33" s="250"/>
      <c r="I33" s="250"/>
      <c r="J33" s="250"/>
      <c r="K33" s="250"/>
      <c r="L33" s="250"/>
      <c r="M33" s="251"/>
      <c r="N33" s="86">
        <v>30773</v>
      </c>
      <c r="O33" s="86"/>
      <c r="P33" s="107">
        <f t="shared" ref="P33:P42" si="3">SUM(N33:O33)</f>
        <v>30773</v>
      </c>
      <c r="Q33" s="87"/>
      <c r="R33" s="86"/>
      <c r="S33" s="107">
        <f>P33+R33</f>
        <v>30773</v>
      </c>
      <c r="T33" s="21"/>
      <c r="U33" s="86"/>
      <c r="V33" s="107">
        <f>S33+U33</f>
        <v>30773</v>
      </c>
      <c r="W33" s="21"/>
    </row>
    <row r="34" spans="1:23">
      <c r="A34" s="21"/>
      <c r="B34" s="250"/>
      <c r="C34" s="250"/>
      <c r="D34" s="250"/>
      <c r="E34" s="250"/>
      <c r="F34" s="250"/>
      <c r="G34" s="250"/>
      <c r="H34" s="250"/>
      <c r="I34" s="250"/>
      <c r="J34" s="250"/>
      <c r="K34" s="250"/>
      <c r="L34" s="250"/>
      <c r="M34" s="251"/>
      <c r="N34" s="86"/>
      <c r="O34" s="86"/>
      <c r="P34" s="107">
        <f t="shared" si="3"/>
        <v>0</v>
      </c>
      <c r="Q34" s="87"/>
      <c r="R34" s="86"/>
      <c r="S34" s="107">
        <f t="shared" ref="S34:S42" si="4">P34+R34</f>
        <v>0</v>
      </c>
      <c r="T34" s="21"/>
      <c r="U34" s="86"/>
      <c r="V34" s="107">
        <f t="shared" ref="V34:V42" si="5">S34+U34</f>
        <v>0</v>
      </c>
      <c r="W34" s="21"/>
    </row>
    <row r="35" spans="1:23">
      <c r="A35" s="21"/>
      <c r="B35" s="250"/>
      <c r="C35" s="250"/>
      <c r="D35" s="250"/>
      <c r="E35" s="250"/>
      <c r="F35" s="250"/>
      <c r="G35" s="250"/>
      <c r="H35" s="250"/>
      <c r="I35" s="250"/>
      <c r="J35" s="250"/>
      <c r="K35" s="250"/>
      <c r="L35" s="250"/>
      <c r="M35" s="251"/>
      <c r="N35" s="86"/>
      <c r="O35" s="86"/>
      <c r="P35" s="107">
        <f t="shared" si="3"/>
        <v>0</v>
      </c>
      <c r="Q35" s="87"/>
      <c r="R35" s="86"/>
      <c r="S35" s="107">
        <f t="shared" si="4"/>
        <v>0</v>
      </c>
      <c r="T35" s="21"/>
      <c r="U35" s="86"/>
      <c r="V35" s="107">
        <f t="shared" si="5"/>
        <v>0</v>
      </c>
      <c r="W35" s="21"/>
    </row>
    <row r="36" spans="1:23">
      <c r="A36" s="21"/>
      <c r="B36" s="250"/>
      <c r="C36" s="250"/>
      <c r="D36" s="250"/>
      <c r="E36" s="250"/>
      <c r="F36" s="250"/>
      <c r="G36" s="250"/>
      <c r="H36" s="250"/>
      <c r="I36" s="250"/>
      <c r="J36" s="250"/>
      <c r="K36" s="250"/>
      <c r="L36" s="250"/>
      <c r="M36" s="251"/>
      <c r="N36" s="86"/>
      <c r="O36" s="86"/>
      <c r="P36" s="107">
        <f t="shared" si="3"/>
        <v>0</v>
      </c>
      <c r="Q36" s="87"/>
      <c r="R36" s="86"/>
      <c r="S36" s="107">
        <f t="shared" si="4"/>
        <v>0</v>
      </c>
      <c r="T36" s="21"/>
      <c r="U36" s="86"/>
      <c r="V36" s="107">
        <f t="shared" si="5"/>
        <v>0</v>
      </c>
      <c r="W36" s="21"/>
    </row>
    <row r="37" spans="1:23">
      <c r="A37" s="21"/>
      <c r="B37" s="250"/>
      <c r="C37" s="250"/>
      <c r="D37" s="250"/>
      <c r="E37" s="250"/>
      <c r="F37" s="250"/>
      <c r="G37" s="250"/>
      <c r="H37" s="250"/>
      <c r="I37" s="250"/>
      <c r="J37" s="250"/>
      <c r="K37" s="250"/>
      <c r="L37" s="250"/>
      <c r="M37" s="251"/>
      <c r="N37" s="86"/>
      <c r="O37" s="86"/>
      <c r="P37" s="107">
        <f t="shared" si="3"/>
        <v>0</v>
      </c>
      <c r="Q37" s="87"/>
      <c r="R37" s="86"/>
      <c r="S37" s="107">
        <f t="shared" si="4"/>
        <v>0</v>
      </c>
      <c r="T37" s="21"/>
      <c r="U37" s="86"/>
      <c r="V37" s="107">
        <f t="shared" si="5"/>
        <v>0</v>
      </c>
      <c r="W37" s="21"/>
    </row>
    <row r="38" spans="1:23">
      <c r="A38" s="21"/>
      <c r="B38" s="250"/>
      <c r="C38" s="250"/>
      <c r="D38" s="250"/>
      <c r="E38" s="250"/>
      <c r="F38" s="250"/>
      <c r="G38" s="250"/>
      <c r="H38" s="250"/>
      <c r="I38" s="250"/>
      <c r="J38" s="250"/>
      <c r="K38" s="250"/>
      <c r="L38" s="250"/>
      <c r="M38" s="251"/>
      <c r="N38" s="86"/>
      <c r="O38" s="86"/>
      <c r="P38" s="107">
        <f t="shared" si="3"/>
        <v>0</v>
      </c>
      <c r="Q38" s="87"/>
      <c r="R38" s="86"/>
      <c r="S38" s="107">
        <f t="shared" si="4"/>
        <v>0</v>
      </c>
      <c r="T38" s="21"/>
      <c r="U38" s="86"/>
      <c r="V38" s="107">
        <f t="shared" si="5"/>
        <v>0</v>
      </c>
      <c r="W38" s="21"/>
    </row>
    <row r="39" spans="1:23">
      <c r="A39" s="21"/>
      <c r="B39" s="250"/>
      <c r="C39" s="250"/>
      <c r="D39" s="250"/>
      <c r="E39" s="250"/>
      <c r="F39" s="250"/>
      <c r="G39" s="250"/>
      <c r="H39" s="250"/>
      <c r="I39" s="250"/>
      <c r="J39" s="250"/>
      <c r="K39" s="250"/>
      <c r="L39" s="250"/>
      <c r="M39" s="251"/>
      <c r="N39" s="86"/>
      <c r="O39" s="86"/>
      <c r="P39" s="107">
        <f t="shared" si="3"/>
        <v>0</v>
      </c>
      <c r="Q39" s="87"/>
      <c r="R39" s="86"/>
      <c r="S39" s="107">
        <f t="shared" si="4"/>
        <v>0</v>
      </c>
      <c r="T39" s="21"/>
      <c r="U39" s="86"/>
      <c r="V39" s="107">
        <f t="shared" si="5"/>
        <v>0</v>
      </c>
      <c r="W39" s="21"/>
    </row>
    <row r="40" spans="1:23">
      <c r="A40" s="21"/>
      <c r="B40" s="250"/>
      <c r="C40" s="250"/>
      <c r="D40" s="250"/>
      <c r="E40" s="250"/>
      <c r="F40" s="250"/>
      <c r="G40" s="250"/>
      <c r="H40" s="250"/>
      <c r="I40" s="250"/>
      <c r="J40" s="250"/>
      <c r="K40" s="250"/>
      <c r="L40" s="250"/>
      <c r="M40" s="251"/>
      <c r="N40" s="86"/>
      <c r="O40" s="86"/>
      <c r="P40" s="107">
        <f t="shared" si="3"/>
        <v>0</v>
      </c>
      <c r="Q40" s="87"/>
      <c r="R40" s="86"/>
      <c r="S40" s="107">
        <f t="shared" si="4"/>
        <v>0</v>
      </c>
      <c r="T40" s="21"/>
      <c r="U40" s="86"/>
      <c r="V40" s="107">
        <f t="shared" si="5"/>
        <v>0</v>
      </c>
      <c r="W40" s="21"/>
    </row>
    <row r="41" spans="1:23">
      <c r="A41" s="21"/>
      <c r="B41" s="250"/>
      <c r="C41" s="250"/>
      <c r="D41" s="250"/>
      <c r="E41" s="250"/>
      <c r="F41" s="250"/>
      <c r="G41" s="250"/>
      <c r="H41" s="250"/>
      <c r="I41" s="250"/>
      <c r="J41" s="250"/>
      <c r="K41" s="250"/>
      <c r="L41" s="250"/>
      <c r="M41" s="251"/>
      <c r="N41" s="86"/>
      <c r="O41" s="86"/>
      <c r="P41" s="107">
        <f t="shared" si="3"/>
        <v>0</v>
      </c>
      <c r="Q41" s="87"/>
      <c r="R41" s="86"/>
      <c r="S41" s="107">
        <f t="shared" si="4"/>
        <v>0</v>
      </c>
      <c r="T41" s="21"/>
      <c r="U41" s="86"/>
      <c r="V41" s="107">
        <f t="shared" si="5"/>
        <v>0</v>
      </c>
      <c r="W41" s="21"/>
    </row>
    <row r="42" spans="1:23">
      <c r="A42" s="21"/>
      <c r="B42" s="250"/>
      <c r="C42" s="250"/>
      <c r="D42" s="250"/>
      <c r="E42" s="250"/>
      <c r="F42" s="250"/>
      <c r="G42" s="250"/>
      <c r="H42" s="250"/>
      <c r="I42" s="250"/>
      <c r="J42" s="250"/>
      <c r="K42" s="250"/>
      <c r="L42" s="250"/>
      <c r="M42" s="251"/>
      <c r="N42" s="86"/>
      <c r="O42" s="86"/>
      <c r="P42" s="107">
        <f t="shared" si="3"/>
        <v>0</v>
      </c>
      <c r="Q42" s="87"/>
      <c r="R42" s="86"/>
      <c r="S42" s="107">
        <f t="shared" si="4"/>
        <v>0</v>
      </c>
      <c r="T42" s="21"/>
      <c r="U42" s="86"/>
      <c r="V42" s="107">
        <f t="shared" si="5"/>
        <v>0</v>
      </c>
      <c r="W42" s="21"/>
    </row>
    <row r="43" spans="1:23">
      <c r="A43" s="108"/>
      <c r="B43" s="108"/>
      <c r="C43" s="108"/>
      <c r="D43" s="108"/>
      <c r="E43" s="108"/>
      <c r="F43" s="108"/>
      <c r="G43" s="108"/>
      <c r="H43" s="109"/>
      <c r="I43" s="109"/>
      <c r="J43" s="109"/>
      <c r="K43" s="109"/>
      <c r="L43" s="108"/>
      <c r="M43" s="110" t="s">
        <v>134</v>
      </c>
      <c r="N43" s="111">
        <f>SUM(N33:N42)</f>
        <v>30773</v>
      </c>
      <c r="O43" s="111">
        <f>SUM(O33:O42)</f>
        <v>0</v>
      </c>
      <c r="P43" s="111">
        <f>SUM(P33:P42)</f>
        <v>30773</v>
      </c>
      <c r="Q43" s="112"/>
      <c r="R43" s="111">
        <f>SUM(R33:R42)</f>
        <v>0</v>
      </c>
      <c r="S43" s="111">
        <f>SUM(S33:S42)</f>
        <v>30773</v>
      </c>
      <c r="T43" s="113"/>
      <c r="U43" s="111">
        <f>SUM(U33:U42)</f>
        <v>0</v>
      </c>
      <c r="V43" s="111">
        <f>SUM(V33:V42)</f>
        <v>30773</v>
      </c>
      <c r="W43" s="113"/>
    </row>
    <row r="44" spans="1:23">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c r="A45" s="252" t="s">
        <v>135</v>
      </c>
      <c r="B45" s="252"/>
      <c r="C45" s="252"/>
      <c r="D45" s="252"/>
      <c r="E45" s="252"/>
      <c r="F45" s="252"/>
      <c r="G45" s="252"/>
      <c r="H45" s="252"/>
      <c r="I45" s="252"/>
      <c r="J45" s="252"/>
      <c r="K45" s="252"/>
      <c r="L45" s="252"/>
      <c r="M45" s="252"/>
      <c r="N45" s="103" t="s">
        <v>122</v>
      </c>
      <c r="O45" s="103" t="s">
        <v>123</v>
      </c>
      <c r="P45" s="103" t="s">
        <v>124</v>
      </c>
      <c r="Q45" s="103" t="s">
        <v>125</v>
      </c>
      <c r="R45" s="103" t="s">
        <v>126</v>
      </c>
      <c r="S45" s="103" t="s">
        <v>124</v>
      </c>
      <c r="T45" s="103" t="s">
        <v>125</v>
      </c>
      <c r="U45" s="103" t="s">
        <v>127</v>
      </c>
      <c r="V45" s="103" t="s">
        <v>124</v>
      </c>
      <c r="W45" s="103" t="s">
        <v>125</v>
      </c>
    </row>
    <row r="46" spans="1:23" ht="30" customHeight="1">
      <c r="A46" s="104" t="s">
        <v>128</v>
      </c>
      <c r="B46" s="249" t="s">
        <v>129</v>
      </c>
      <c r="C46" s="249"/>
      <c r="D46" s="249"/>
      <c r="E46" s="249"/>
      <c r="F46" s="249"/>
      <c r="G46" s="249"/>
      <c r="H46" s="249"/>
      <c r="I46" s="249"/>
      <c r="J46" s="249"/>
      <c r="K46" s="249"/>
      <c r="L46" s="249"/>
      <c r="M46" s="249"/>
      <c r="N46" s="105" t="s">
        <v>130</v>
      </c>
      <c r="O46" s="105" t="s">
        <v>130</v>
      </c>
      <c r="P46" s="105" t="s">
        <v>130</v>
      </c>
      <c r="Q46" s="105"/>
      <c r="R46" s="105" t="s">
        <v>130</v>
      </c>
      <c r="S46" s="105" t="s">
        <v>130</v>
      </c>
      <c r="T46" s="106"/>
      <c r="U46" s="105" t="s">
        <v>130</v>
      </c>
      <c r="V46" s="105" t="s">
        <v>130</v>
      </c>
      <c r="W46" s="106"/>
    </row>
    <row r="47" spans="1:23">
      <c r="A47" s="21">
        <v>10</v>
      </c>
      <c r="B47" s="250" t="s">
        <v>136</v>
      </c>
      <c r="C47" s="250"/>
      <c r="D47" s="250"/>
      <c r="E47" s="250"/>
      <c r="F47" s="250"/>
      <c r="G47" s="250"/>
      <c r="H47" s="250"/>
      <c r="I47" s="250"/>
      <c r="J47" s="250"/>
      <c r="K47" s="250"/>
      <c r="L47" s="250"/>
      <c r="M47" s="250"/>
      <c r="N47" s="170">
        <v>7517</v>
      </c>
      <c r="O47" s="86"/>
      <c r="P47" s="107">
        <f t="shared" ref="P47:P56" si="6">SUM(N47:O47)</f>
        <v>7517</v>
      </c>
      <c r="Q47" s="87"/>
      <c r="R47" s="86"/>
      <c r="S47" s="107">
        <f>P47+R47</f>
        <v>7517</v>
      </c>
      <c r="T47" s="21"/>
      <c r="U47" s="86"/>
      <c r="V47" s="107">
        <f>S47+U47</f>
        <v>7517</v>
      </c>
      <c r="W47" s="21"/>
    </row>
    <row r="48" spans="1:23">
      <c r="A48" s="21">
        <v>10</v>
      </c>
      <c r="B48" s="250" t="s">
        <v>137</v>
      </c>
      <c r="C48" s="250"/>
      <c r="D48" s="250"/>
      <c r="E48" s="250"/>
      <c r="F48" s="250"/>
      <c r="G48" s="250"/>
      <c r="H48" s="250"/>
      <c r="I48" s="250"/>
      <c r="J48" s="250"/>
      <c r="K48" s="250"/>
      <c r="L48" s="250"/>
      <c r="M48" s="250"/>
      <c r="N48" s="170">
        <v>5274</v>
      </c>
      <c r="O48" s="86"/>
      <c r="P48" s="107">
        <f t="shared" si="6"/>
        <v>5274</v>
      </c>
      <c r="Q48" s="87"/>
      <c r="R48" s="86"/>
      <c r="S48" s="107">
        <f t="shared" ref="S48:S56" si="7">P48+R48</f>
        <v>5274</v>
      </c>
      <c r="T48" s="21"/>
      <c r="U48" s="86"/>
      <c r="V48" s="107">
        <f t="shared" ref="V48:V56" si="8">S48+U48</f>
        <v>5274</v>
      </c>
      <c r="W48" s="21"/>
    </row>
    <row r="49" spans="1:23">
      <c r="A49" s="21"/>
      <c r="B49" s="250"/>
      <c r="C49" s="250"/>
      <c r="D49" s="250"/>
      <c r="E49" s="250"/>
      <c r="F49" s="250"/>
      <c r="G49" s="250"/>
      <c r="H49" s="250"/>
      <c r="I49" s="250"/>
      <c r="J49" s="250"/>
      <c r="K49" s="250"/>
      <c r="L49" s="250"/>
      <c r="M49" s="250"/>
      <c r="N49" s="86"/>
      <c r="O49" s="86"/>
      <c r="P49" s="107">
        <f t="shared" si="6"/>
        <v>0</v>
      </c>
      <c r="Q49" s="87"/>
      <c r="R49" s="86"/>
      <c r="S49" s="107">
        <f t="shared" si="7"/>
        <v>0</v>
      </c>
      <c r="T49" s="21"/>
      <c r="U49" s="86"/>
      <c r="V49" s="107">
        <f t="shared" si="8"/>
        <v>0</v>
      </c>
      <c r="W49" s="21"/>
    </row>
    <row r="50" spans="1:23">
      <c r="A50" s="21"/>
      <c r="B50" s="250"/>
      <c r="C50" s="250"/>
      <c r="D50" s="250"/>
      <c r="E50" s="250"/>
      <c r="F50" s="250"/>
      <c r="G50" s="250"/>
      <c r="H50" s="250"/>
      <c r="I50" s="250"/>
      <c r="J50" s="250"/>
      <c r="K50" s="250"/>
      <c r="L50" s="250"/>
      <c r="M50" s="250"/>
      <c r="N50" s="86"/>
      <c r="O50" s="86"/>
      <c r="P50" s="107">
        <f t="shared" si="6"/>
        <v>0</v>
      </c>
      <c r="Q50" s="87"/>
      <c r="R50" s="86"/>
      <c r="S50" s="107">
        <f t="shared" si="7"/>
        <v>0</v>
      </c>
      <c r="T50" s="21"/>
      <c r="U50" s="86"/>
      <c r="V50" s="107">
        <f t="shared" si="8"/>
        <v>0</v>
      </c>
      <c r="W50" s="21"/>
    </row>
    <row r="51" spans="1:23">
      <c r="A51" s="21"/>
      <c r="B51" s="250"/>
      <c r="C51" s="250"/>
      <c r="D51" s="250"/>
      <c r="E51" s="250"/>
      <c r="F51" s="250"/>
      <c r="G51" s="250"/>
      <c r="H51" s="250"/>
      <c r="I51" s="250"/>
      <c r="J51" s="250"/>
      <c r="K51" s="250"/>
      <c r="L51" s="250"/>
      <c r="M51" s="250"/>
      <c r="N51" s="86"/>
      <c r="O51" s="86"/>
      <c r="P51" s="107">
        <f t="shared" si="6"/>
        <v>0</v>
      </c>
      <c r="Q51" s="87"/>
      <c r="R51" s="86"/>
      <c r="S51" s="107">
        <f t="shared" si="7"/>
        <v>0</v>
      </c>
      <c r="T51" s="21"/>
      <c r="U51" s="86"/>
      <c r="V51" s="107">
        <f t="shared" si="8"/>
        <v>0</v>
      </c>
      <c r="W51" s="21"/>
    </row>
    <row r="52" spans="1:23">
      <c r="A52" s="21"/>
      <c r="B52" s="250"/>
      <c r="C52" s="250"/>
      <c r="D52" s="250"/>
      <c r="E52" s="250"/>
      <c r="F52" s="250"/>
      <c r="G52" s="250"/>
      <c r="H52" s="250"/>
      <c r="I52" s="250"/>
      <c r="J52" s="250"/>
      <c r="K52" s="250"/>
      <c r="L52" s="250"/>
      <c r="M52" s="250"/>
      <c r="N52" s="86"/>
      <c r="O52" s="86"/>
      <c r="P52" s="107">
        <f t="shared" si="6"/>
        <v>0</v>
      </c>
      <c r="Q52" s="87"/>
      <c r="R52" s="86"/>
      <c r="S52" s="107">
        <f t="shared" si="7"/>
        <v>0</v>
      </c>
      <c r="T52" s="21"/>
      <c r="U52" s="86"/>
      <c r="V52" s="107">
        <f t="shared" si="8"/>
        <v>0</v>
      </c>
      <c r="W52" s="21"/>
    </row>
    <row r="53" spans="1:23">
      <c r="A53" s="21"/>
      <c r="B53" s="250"/>
      <c r="C53" s="250"/>
      <c r="D53" s="250"/>
      <c r="E53" s="250"/>
      <c r="F53" s="250"/>
      <c r="G53" s="250"/>
      <c r="H53" s="250"/>
      <c r="I53" s="250"/>
      <c r="J53" s="250"/>
      <c r="K53" s="250"/>
      <c r="L53" s="250"/>
      <c r="M53" s="250"/>
      <c r="N53" s="86"/>
      <c r="O53" s="86"/>
      <c r="P53" s="107">
        <f t="shared" si="6"/>
        <v>0</v>
      </c>
      <c r="Q53" s="87"/>
      <c r="R53" s="86"/>
      <c r="S53" s="107">
        <f t="shared" si="7"/>
        <v>0</v>
      </c>
      <c r="T53" s="21"/>
      <c r="U53" s="86"/>
      <c r="V53" s="107">
        <f t="shared" si="8"/>
        <v>0</v>
      </c>
      <c r="W53" s="21"/>
    </row>
    <row r="54" spans="1:23">
      <c r="A54" s="21"/>
      <c r="B54" s="250"/>
      <c r="C54" s="250"/>
      <c r="D54" s="250"/>
      <c r="E54" s="250"/>
      <c r="F54" s="250"/>
      <c r="G54" s="250"/>
      <c r="H54" s="250"/>
      <c r="I54" s="250"/>
      <c r="J54" s="250"/>
      <c r="K54" s="250"/>
      <c r="L54" s="250"/>
      <c r="M54" s="250"/>
      <c r="N54" s="86"/>
      <c r="O54" s="86"/>
      <c r="P54" s="107">
        <f t="shared" si="6"/>
        <v>0</v>
      </c>
      <c r="Q54" s="87"/>
      <c r="R54" s="86"/>
      <c r="S54" s="107">
        <f t="shared" si="7"/>
        <v>0</v>
      </c>
      <c r="T54" s="21"/>
      <c r="U54" s="86"/>
      <c r="V54" s="107">
        <f t="shared" si="8"/>
        <v>0</v>
      </c>
      <c r="W54" s="21"/>
    </row>
    <row r="55" spans="1:23">
      <c r="A55" s="21"/>
      <c r="B55" s="250"/>
      <c r="C55" s="250"/>
      <c r="D55" s="250"/>
      <c r="E55" s="250"/>
      <c r="F55" s="250"/>
      <c r="G55" s="250"/>
      <c r="H55" s="250"/>
      <c r="I55" s="250"/>
      <c r="J55" s="250"/>
      <c r="K55" s="250"/>
      <c r="L55" s="250"/>
      <c r="M55" s="250"/>
      <c r="N55" s="86"/>
      <c r="O55" s="86"/>
      <c r="P55" s="107">
        <f t="shared" si="6"/>
        <v>0</v>
      </c>
      <c r="Q55" s="87"/>
      <c r="R55" s="86"/>
      <c r="S55" s="107">
        <f t="shared" si="7"/>
        <v>0</v>
      </c>
      <c r="T55" s="21"/>
      <c r="U55" s="86"/>
      <c r="V55" s="107">
        <f t="shared" si="8"/>
        <v>0</v>
      </c>
      <c r="W55" s="21"/>
    </row>
    <row r="56" spans="1:23">
      <c r="A56" s="21"/>
      <c r="B56" s="250"/>
      <c r="C56" s="250"/>
      <c r="D56" s="250"/>
      <c r="E56" s="250"/>
      <c r="F56" s="250"/>
      <c r="G56" s="250"/>
      <c r="H56" s="250"/>
      <c r="I56" s="250"/>
      <c r="J56" s="250"/>
      <c r="K56" s="250"/>
      <c r="L56" s="250"/>
      <c r="M56" s="250"/>
      <c r="N56" s="86"/>
      <c r="O56" s="86"/>
      <c r="P56" s="107">
        <f t="shared" si="6"/>
        <v>0</v>
      </c>
      <c r="Q56" s="87"/>
      <c r="R56" s="86"/>
      <c r="S56" s="107">
        <f t="shared" si="7"/>
        <v>0</v>
      </c>
      <c r="T56" s="21"/>
      <c r="U56" s="86"/>
      <c r="V56" s="107">
        <f t="shared" si="8"/>
        <v>0</v>
      </c>
      <c r="W56" s="21"/>
    </row>
    <row r="57" spans="1:23">
      <c r="A57" s="108"/>
      <c r="B57" s="108"/>
      <c r="C57" s="108"/>
      <c r="D57" s="108"/>
      <c r="E57" s="108"/>
      <c r="F57" s="108"/>
      <c r="G57" s="108"/>
      <c r="H57" s="109"/>
      <c r="I57" s="109"/>
      <c r="J57" s="109"/>
      <c r="K57" s="109"/>
      <c r="L57" s="108"/>
      <c r="M57" s="117" t="s">
        <v>138</v>
      </c>
      <c r="N57" s="111">
        <f>SUM(N47:N56)</f>
        <v>12791</v>
      </c>
      <c r="O57" s="111">
        <f>SUM(O47:O56)</f>
        <v>0</v>
      </c>
      <c r="P57" s="111">
        <f>SUM(P47:P56)</f>
        <v>12791</v>
      </c>
      <c r="Q57" s="112"/>
      <c r="R57" s="111">
        <f>SUM(R47:R56)</f>
        <v>0</v>
      </c>
      <c r="S57" s="111">
        <f>SUM(S47:S56)</f>
        <v>12791</v>
      </c>
      <c r="T57" s="113"/>
      <c r="U57" s="111">
        <f>SUM(U47:U56)</f>
        <v>0</v>
      </c>
      <c r="V57" s="111">
        <f>SUM(V47:V56)</f>
        <v>12791</v>
      </c>
      <c r="W57" s="113"/>
    </row>
    <row r="58" spans="1:23">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c r="A59" s="123"/>
      <c r="B59" s="123"/>
      <c r="C59" s="123"/>
      <c r="D59" s="123"/>
      <c r="E59" s="123"/>
      <c r="F59" s="124"/>
      <c r="G59" s="124"/>
      <c r="H59" s="124"/>
      <c r="I59" s="124"/>
      <c r="J59" s="125"/>
      <c r="K59" s="126"/>
      <c r="L59" s="127"/>
      <c r="M59" s="128" t="s">
        <v>139</v>
      </c>
      <c r="N59" s="129">
        <f>SUM(N29,N43,N57)</f>
        <v>43564</v>
      </c>
      <c r="O59" s="129">
        <f>SUM(O29,O43,O57)</f>
        <v>0</v>
      </c>
      <c r="P59" s="129">
        <f>SUM(P29,P43,P57)</f>
        <v>43564</v>
      </c>
      <c r="Q59" s="130"/>
      <c r="R59" s="129">
        <f>SUM(R29,R43,R57)</f>
        <v>0</v>
      </c>
      <c r="S59" s="129">
        <f>SUM(S29,S43,S57)</f>
        <v>43564</v>
      </c>
      <c r="T59" s="130"/>
      <c r="U59" s="129">
        <f>SUM(U29,U43,U57)</f>
        <v>0</v>
      </c>
      <c r="V59" s="129">
        <f>SUM(V29,V43,V57)</f>
        <v>43564</v>
      </c>
      <c r="W59" s="131"/>
    </row>
    <row r="60" spans="1:23">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c r="A61" s="322" t="s">
        <v>140</v>
      </c>
      <c r="B61" s="323"/>
      <c r="C61" s="323"/>
      <c r="D61" s="323"/>
      <c r="E61" s="323"/>
      <c r="F61" s="323"/>
      <c r="G61" s="323"/>
      <c r="H61" s="323"/>
      <c r="I61" s="323"/>
      <c r="J61" s="323"/>
      <c r="K61" s="323"/>
      <c r="L61" s="323"/>
      <c r="M61" s="323"/>
      <c r="N61" s="323"/>
      <c r="O61" s="323"/>
      <c r="P61" s="323"/>
      <c r="Q61" s="323"/>
      <c r="R61" s="323"/>
      <c r="S61" s="323"/>
      <c r="T61" s="323"/>
      <c r="U61" s="323"/>
      <c r="V61" s="323"/>
      <c r="W61" s="323"/>
    </row>
    <row r="62" spans="1:23" ht="15.75">
      <c r="A62" s="256" t="s">
        <v>141</v>
      </c>
      <c r="B62" s="257"/>
      <c r="C62" s="257"/>
      <c r="D62" s="257"/>
      <c r="E62" s="257"/>
      <c r="F62" s="257"/>
      <c r="G62" s="257"/>
      <c r="H62" s="257"/>
      <c r="I62" s="257"/>
      <c r="J62" s="257"/>
      <c r="K62" s="257"/>
      <c r="L62" s="257"/>
      <c r="M62" s="258"/>
      <c r="N62" s="134" t="s">
        <v>122</v>
      </c>
      <c r="O62" s="134" t="s">
        <v>123</v>
      </c>
      <c r="P62" s="134" t="s">
        <v>124</v>
      </c>
      <c r="Q62" s="134" t="s">
        <v>125</v>
      </c>
      <c r="R62" s="134" t="s">
        <v>126</v>
      </c>
      <c r="S62" s="134" t="s">
        <v>124</v>
      </c>
      <c r="T62" s="134" t="s">
        <v>125</v>
      </c>
      <c r="U62" s="134" t="s">
        <v>127</v>
      </c>
      <c r="V62" s="134" t="s">
        <v>124</v>
      </c>
      <c r="W62" s="134" t="s">
        <v>125</v>
      </c>
    </row>
    <row r="63" spans="1:23" ht="30" customHeight="1">
      <c r="A63" s="104" t="s">
        <v>128</v>
      </c>
      <c r="B63" s="249" t="s">
        <v>129</v>
      </c>
      <c r="C63" s="249"/>
      <c r="D63" s="249"/>
      <c r="E63" s="249"/>
      <c r="F63" s="249"/>
      <c r="G63" s="249"/>
      <c r="H63" s="249"/>
      <c r="I63" s="249"/>
      <c r="J63" s="249"/>
      <c r="K63" s="249"/>
      <c r="L63" s="249"/>
      <c r="M63" s="249"/>
      <c r="N63" s="105" t="s">
        <v>130</v>
      </c>
      <c r="O63" s="105" t="s">
        <v>130</v>
      </c>
      <c r="P63" s="105" t="s">
        <v>130</v>
      </c>
      <c r="Q63" s="105"/>
      <c r="R63" s="105" t="s">
        <v>130</v>
      </c>
      <c r="S63" s="105" t="s">
        <v>130</v>
      </c>
      <c r="T63" s="106"/>
      <c r="U63" s="105" t="s">
        <v>130</v>
      </c>
      <c r="V63" s="105" t="s">
        <v>130</v>
      </c>
      <c r="W63" s="106"/>
    </row>
    <row r="64" spans="1:23">
      <c r="A64" s="21"/>
      <c r="B64" s="250"/>
      <c r="C64" s="250"/>
      <c r="D64" s="250"/>
      <c r="E64" s="250"/>
      <c r="F64" s="250"/>
      <c r="G64" s="250"/>
      <c r="H64" s="250"/>
      <c r="I64" s="250"/>
      <c r="J64" s="250"/>
      <c r="K64" s="250"/>
      <c r="L64" s="250"/>
      <c r="M64" s="250"/>
      <c r="N64" s="86"/>
      <c r="O64" s="86"/>
      <c r="P64" s="107">
        <f>SUM(N64:O64)</f>
        <v>0</v>
      </c>
      <c r="Q64" s="87"/>
      <c r="R64" s="86"/>
      <c r="S64" s="107">
        <f>P64+R64</f>
        <v>0</v>
      </c>
      <c r="T64" s="21"/>
      <c r="U64" s="86"/>
      <c r="V64" s="107">
        <f>S64+U64</f>
        <v>0</v>
      </c>
      <c r="W64" s="21"/>
    </row>
    <row r="65" spans="1:23">
      <c r="A65" s="21"/>
      <c r="B65" s="250"/>
      <c r="C65" s="250"/>
      <c r="D65" s="250"/>
      <c r="E65" s="250"/>
      <c r="F65" s="250"/>
      <c r="G65" s="250"/>
      <c r="H65" s="250"/>
      <c r="I65" s="250"/>
      <c r="J65" s="250"/>
      <c r="K65" s="250"/>
      <c r="L65" s="250"/>
      <c r="M65" s="250"/>
      <c r="N65" s="86"/>
      <c r="O65" s="86"/>
      <c r="P65" s="107">
        <f t="shared" ref="P65:P73" si="9">SUM(N65:O65)</f>
        <v>0</v>
      </c>
      <c r="Q65" s="87"/>
      <c r="R65" s="86"/>
      <c r="S65" s="107">
        <f t="shared" ref="S65:S73" si="10">P65+R65</f>
        <v>0</v>
      </c>
      <c r="T65" s="21"/>
      <c r="U65" s="86"/>
      <c r="V65" s="107">
        <f t="shared" ref="V65:V73" si="11">S65+U65</f>
        <v>0</v>
      </c>
      <c r="W65" s="21"/>
    </row>
    <row r="66" spans="1:23">
      <c r="A66" s="21"/>
      <c r="B66" s="250"/>
      <c r="C66" s="250"/>
      <c r="D66" s="250"/>
      <c r="E66" s="250"/>
      <c r="F66" s="250"/>
      <c r="G66" s="250"/>
      <c r="H66" s="250"/>
      <c r="I66" s="250"/>
      <c r="J66" s="250"/>
      <c r="K66" s="250"/>
      <c r="L66" s="250"/>
      <c r="M66" s="250"/>
      <c r="N66" s="86"/>
      <c r="O66" s="86"/>
      <c r="P66" s="107">
        <f t="shared" si="9"/>
        <v>0</v>
      </c>
      <c r="Q66" s="87"/>
      <c r="R66" s="86"/>
      <c r="S66" s="107">
        <f t="shared" si="10"/>
        <v>0</v>
      </c>
      <c r="T66" s="21"/>
      <c r="U66" s="86"/>
      <c r="V66" s="107">
        <f t="shared" si="11"/>
        <v>0</v>
      </c>
      <c r="W66" s="21"/>
    </row>
    <row r="67" spans="1:23">
      <c r="A67" s="21"/>
      <c r="B67" s="250"/>
      <c r="C67" s="250"/>
      <c r="D67" s="250"/>
      <c r="E67" s="250"/>
      <c r="F67" s="250"/>
      <c r="G67" s="250"/>
      <c r="H67" s="250"/>
      <c r="I67" s="250"/>
      <c r="J67" s="250"/>
      <c r="K67" s="250"/>
      <c r="L67" s="250"/>
      <c r="M67" s="250"/>
      <c r="N67" s="86"/>
      <c r="O67" s="86"/>
      <c r="P67" s="107">
        <f t="shared" si="9"/>
        <v>0</v>
      </c>
      <c r="Q67" s="87"/>
      <c r="R67" s="86"/>
      <c r="S67" s="107">
        <f t="shared" si="10"/>
        <v>0</v>
      </c>
      <c r="T67" s="21"/>
      <c r="U67" s="86"/>
      <c r="V67" s="107">
        <f t="shared" si="11"/>
        <v>0</v>
      </c>
      <c r="W67" s="21"/>
    </row>
    <row r="68" spans="1:23">
      <c r="A68" s="21"/>
      <c r="B68" s="250"/>
      <c r="C68" s="250"/>
      <c r="D68" s="250"/>
      <c r="E68" s="250"/>
      <c r="F68" s="250"/>
      <c r="G68" s="250"/>
      <c r="H68" s="250"/>
      <c r="I68" s="250"/>
      <c r="J68" s="250"/>
      <c r="K68" s="250"/>
      <c r="L68" s="250"/>
      <c r="M68" s="250"/>
      <c r="N68" s="86"/>
      <c r="O68" s="86"/>
      <c r="P68" s="107">
        <f t="shared" si="9"/>
        <v>0</v>
      </c>
      <c r="Q68" s="87"/>
      <c r="R68" s="86"/>
      <c r="S68" s="107">
        <f t="shared" si="10"/>
        <v>0</v>
      </c>
      <c r="T68" s="21"/>
      <c r="U68" s="86"/>
      <c r="V68" s="107">
        <f t="shared" si="11"/>
        <v>0</v>
      </c>
      <c r="W68" s="21"/>
    </row>
    <row r="69" spans="1:23">
      <c r="A69" s="21"/>
      <c r="B69" s="250"/>
      <c r="C69" s="250"/>
      <c r="D69" s="250"/>
      <c r="E69" s="250"/>
      <c r="F69" s="250"/>
      <c r="G69" s="250"/>
      <c r="H69" s="250"/>
      <c r="I69" s="250"/>
      <c r="J69" s="250"/>
      <c r="K69" s="250"/>
      <c r="L69" s="250"/>
      <c r="M69" s="250"/>
      <c r="N69" s="86"/>
      <c r="O69" s="86"/>
      <c r="P69" s="107">
        <f t="shared" si="9"/>
        <v>0</v>
      </c>
      <c r="Q69" s="87"/>
      <c r="R69" s="86"/>
      <c r="S69" s="107">
        <f t="shared" si="10"/>
        <v>0</v>
      </c>
      <c r="T69" s="21"/>
      <c r="U69" s="86"/>
      <c r="V69" s="107">
        <f t="shared" si="11"/>
        <v>0</v>
      </c>
      <c r="W69" s="21"/>
    </row>
    <row r="70" spans="1:23">
      <c r="A70" s="21"/>
      <c r="B70" s="250"/>
      <c r="C70" s="250"/>
      <c r="D70" s="250"/>
      <c r="E70" s="250"/>
      <c r="F70" s="250"/>
      <c r="G70" s="250"/>
      <c r="H70" s="250"/>
      <c r="I70" s="250"/>
      <c r="J70" s="250"/>
      <c r="K70" s="250"/>
      <c r="L70" s="250"/>
      <c r="M70" s="250"/>
      <c r="N70" s="86"/>
      <c r="O70" s="86"/>
      <c r="P70" s="107">
        <f t="shared" si="9"/>
        <v>0</v>
      </c>
      <c r="Q70" s="87"/>
      <c r="R70" s="86"/>
      <c r="S70" s="107">
        <f t="shared" si="10"/>
        <v>0</v>
      </c>
      <c r="T70" s="21"/>
      <c r="U70" s="86"/>
      <c r="V70" s="107">
        <f t="shared" si="11"/>
        <v>0</v>
      </c>
      <c r="W70" s="21"/>
    </row>
    <row r="71" spans="1:23">
      <c r="A71" s="21"/>
      <c r="B71" s="250"/>
      <c r="C71" s="250"/>
      <c r="D71" s="250"/>
      <c r="E71" s="250"/>
      <c r="F71" s="250"/>
      <c r="G71" s="250"/>
      <c r="H71" s="250"/>
      <c r="I71" s="250"/>
      <c r="J71" s="250"/>
      <c r="K71" s="250"/>
      <c r="L71" s="250"/>
      <c r="M71" s="250"/>
      <c r="N71" s="86"/>
      <c r="O71" s="86"/>
      <c r="P71" s="107">
        <f t="shared" si="9"/>
        <v>0</v>
      </c>
      <c r="Q71" s="87"/>
      <c r="R71" s="86"/>
      <c r="S71" s="107">
        <f t="shared" si="10"/>
        <v>0</v>
      </c>
      <c r="T71" s="21"/>
      <c r="U71" s="86"/>
      <c r="V71" s="107">
        <f t="shared" si="11"/>
        <v>0</v>
      </c>
      <c r="W71" s="21"/>
    </row>
    <row r="72" spans="1:23">
      <c r="A72" s="21"/>
      <c r="B72" s="250"/>
      <c r="C72" s="250"/>
      <c r="D72" s="250"/>
      <c r="E72" s="250"/>
      <c r="F72" s="250"/>
      <c r="G72" s="250"/>
      <c r="H72" s="250"/>
      <c r="I72" s="250"/>
      <c r="J72" s="250"/>
      <c r="K72" s="250"/>
      <c r="L72" s="250"/>
      <c r="M72" s="250"/>
      <c r="N72" s="86"/>
      <c r="O72" s="86"/>
      <c r="P72" s="107">
        <f t="shared" si="9"/>
        <v>0</v>
      </c>
      <c r="Q72" s="87"/>
      <c r="R72" s="86"/>
      <c r="S72" s="107">
        <f t="shared" si="10"/>
        <v>0</v>
      </c>
      <c r="T72" s="21"/>
      <c r="U72" s="86"/>
      <c r="V72" s="107">
        <f t="shared" si="11"/>
        <v>0</v>
      </c>
      <c r="W72" s="21"/>
    </row>
    <row r="73" spans="1:23">
      <c r="A73" s="21"/>
      <c r="B73" s="250"/>
      <c r="C73" s="250"/>
      <c r="D73" s="250"/>
      <c r="E73" s="250"/>
      <c r="F73" s="250"/>
      <c r="G73" s="250"/>
      <c r="H73" s="250"/>
      <c r="I73" s="250"/>
      <c r="J73" s="250"/>
      <c r="K73" s="250"/>
      <c r="L73" s="250"/>
      <c r="M73" s="250"/>
      <c r="N73" s="86"/>
      <c r="O73" s="86"/>
      <c r="P73" s="107">
        <f t="shared" si="9"/>
        <v>0</v>
      </c>
      <c r="Q73" s="87"/>
      <c r="R73" s="86"/>
      <c r="S73" s="107">
        <f t="shared" si="10"/>
        <v>0</v>
      </c>
      <c r="T73" s="21"/>
      <c r="U73" s="86"/>
      <c r="V73" s="107">
        <f t="shared" si="11"/>
        <v>0</v>
      </c>
      <c r="W73" s="21"/>
    </row>
    <row r="74" spans="1:23">
      <c r="A74" s="118"/>
      <c r="B74" s="118"/>
      <c r="C74" s="118"/>
      <c r="D74" s="118"/>
      <c r="E74" s="118"/>
      <c r="F74" s="118"/>
      <c r="G74" s="118"/>
      <c r="H74" s="118"/>
      <c r="I74" s="118"/>
      <c r="J74" s="118"/>
      <c r="K74" s="118"/>
      <c r="L74" s="118"/>
      <c r="M74" s="135" t="s">
        <v>142</v>
      </c>
      <c r="N74" s="111">
        <f>SUM(N64:N73)</f>
        <v>0</v>
      </c>
      <c r="O74" s="111">
        <f>SUM(O64:O73)</f>
        <v>0</v>
      </c>
      <c r="P74" s="111">
        <f>SUM(P64:P73)</f>
        <v>0</v>
      </c>
      <c r="Q74" s="112"/>
      <c r="R74" s="111">
        <f>SUM(R64:R73)</f>
        <v>0</v>
      </c>
      <c r="S74" s="111">
        <f>SUM(S64:S73)</f>
        <v>0</v>
      </c>
      <c r="T74" s="113"/>
      <c r="U74" s="111">
        <f>SUM(U64:U73)</f>
        <v>0</v>
      </c>
      <c r="V74" s="111">
        <f>SUM(V64:V73)</f>
        <v>0</v>
      </c>
      <c r="W74" s="113"/>
    </row>
    <row r="75" spans="1:23">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c r="A76" s="259" t="s">
        <v>143</v>
      </c>
      <c r="B76" s="260"/>
      <c r="C76" s="260"/>
      <c r="D76" s="260"/>
      <c r="E76" s="260"/>
      <c r="F76" s="260"/>
      <c r="G76" s="260"/>
      <c r="H76" s="260"/>
      <c r="I76" s="260"/>
      <c r="J76" s="260"/>
      <c r="K76" s="260"/>
      <c r="L76" s="260"/>
      <c r="M76" s="261"/>
      <c r="N76" s="137" t="s">
        <v>122</v>
      </c>
      <c r="O76" s="137" t="s">
        <v>123</v>
      </c>
      <c r="P76" s="137" t="s">
        <v>124</v>
      </c>
      <c r="Q76" s="137" t="s">
        <v>125</v>
      </c>
      <c r="R76" s="137" t="s">
        <v>126</v>
      </c>
      <c r="S76" s="137" t="s">
        <v>124</v>
      </c>
      <c r="T76" s="137" t="s">
        <v>125</v>
      </c>
      <c r="U76" s="137" t="s">
        <v>127</v>
      </c>
      <c r="V76" s="137" t="s">
        <v>124</v>
      </c>
      <c r="W76" s="137" t="s">
        <v>125</v>
      </c>
    </row>
    <row r="77" spans="1:23" ht="30" customHeight="1">
      <c r="A77" s="104" t="s">
        <v>128</v>
      </c>
      <c r="B77" s="249" t="s">
        <v>129</v>
      </c>
      <c r="C77" s="249"/>
      <c r="D77" s="249"/>
      <c r="E77" s="249"/>
      <c r="F77" s="249"/>
      <c r="G77" s="249"/>
      <c r="H77" s="249"/>
      <c r="I77" s="249"/>
      <c r="J77" s="249"/>
      <c r="K77" s="249"/>
      <c r="L77" s="249"/>
      <c r="M77" s="249"/>
      <c r="N77" s="105" t="s">
        <v>130</v>
      </c>
      <c r="O77" s="105" t="s">
        <v>130</v>
      </c>
      <c r="P77" s="105" t="s">
        <v>130</v>
      </c>
      <c r="Q77" s="105"/>
      <c r="R77" s="105" t="s">
        <v>130</v>
      </c>
      <c r="S77" s="105" t="s">
        <v>130</v>
      </c>
      <c r="T77" s="106"/>
      <c r="U77" s="105" t="s">
        <v>130</v>
      </c>
      <c r="V77" s="105" t="s">
        <v>130</v>
      </c>
      <c r="W77" s="106"/>
    </row>
    <row r="78" spans="1:23">
      <c r="A78" s="21"/>
      <c r="B78" s="250"/>
      <c r="C78" s="250"/>
      <c r="D78" s="250"/>
      <c r="E78" s="250"/>
      <c r="F78" s="250"/>
      <c r="G78" s="250"/>
      <c r="H78" s="250"/>
      <c r="I78" s="250"/>
      <c r="J78" s="250"/>
      <c r="K78" s="250"/>
      <c r="L78" s="250"/>
      <c r="M78" s="250"/>
      <c r="N78" s="86"/>
      <c r="O78" s="86"/>
      <c r="P78" s="107">
        <f>SUM(N78:O78)</f>
        <v>0</v>
      </c>
      <c r="Q78" s="87"/>
      <c r="R78" s="86"/>
      <c r="S78" s="107">
        <f>P78+R78</f>
        <v>0</v>
      </c>
      <c r="T78" s="21"/>
      <c r="U78" s="86"/>
      <c r="V78" s="107">
        <f>S78+U78</f>
        <v>0</v>
      </c>
      <c r="W78" s="21"/>
    </row>
    <row r="79" spans="1:23">
      <c r="A79" s="21"/>
      <c r="B79" s="250"/>
      <c r="C79" s="250"/>
      <c r="D79" s="250"/>
      <c r="E79" s="250"/>
      <c r="F79" s="250"/>
      <c r="G79" s="250"/>
      <c r="H79" s="250"/>
      <c r="I79" s="250"/>
      <c r="J79" s="250"/>
      <c r="K79" s="250"/>
      <c r="L79" s="250"/>
      <c r="M79" s="250"/>
      <c r="N79" s="86"/>
      <c r="O79" s="86"/>
      <c r="P79" s="107">
        <f t="shared" ref="P79:P87" si="12">SUM(N79:O79)</f>
        <v>0</v>
      </c>
      <c r="Q79" s="87"/>
      <c r="R79" s="86"/>
      <c r="S79" s="107">
        <f t="shared" ref="S79:S87" si="13">P79+R79</f>
        <v>0</v>
      </c>
      <c r="T79" s="21"/>
      <c r="U79" s="86"/>
      <c r="V79" s="107">
        <f t="shared" ref="V79:V87" si="14">S79+U79</f>
        <v>0</v>
      </c>
      <c r="W79" s="21"/>
    </row>
    <row r="80" spans="1:23">
      <c r="A80" s="21"/>
      <c r="B80" s="250"/>
      <c r="C80" s="250"/>
      <c r="D80" s="250"/>
      <c r="E80" s="250"/>
      <c r="F80" s="250"/>
      <c r="G80" s="250"/>
      <c r="H80" s="250"/>
      <c r="I80" s="250"/>
      <c r="J80" s="250"/>
      <c r="K80" s="250"/>
      <c r="L80" s="250"/>
      <c r="M80" s="250"/>
      <c r="N80" s="86"/>
      <c r="O80" s="86"/>
      <c r="P80" s="107">
        <f t="shared" si="12"/>
        <v>0</v>
      </c>
      <c r="Q80" s="87"/>
      <c r="R80" s="86"/>
      <c r="S80" s="107">
        <f t="shared" si="13"/>
        <v>0</v>
      </c>
      <c r="T80" s="21"/>
      <c r="U80" s="86"/>
      <c r="V80" s="107">
        <f t="shared" si="14"/>
        <v>0</v>
      </c>
      <c r="W80" s="21"/>
    </row>
    <row r="81" spans="1:23">
      <c r="A81" s="21"/>
      <c r="B81" s="250"/>
      <c r="C81" s="250"/>
      <c r="D81" s="250"/>
      <c r="E81" s="250"/>
      <c r="F81" s="250"/>
      <c r="G81" s="250"/>
      <c r="H81" s="250"/>
      <c r="I81" s="250"/>
      <c r="J81" s="250"/>
      <c r="K81" s="250"/>
      <c r="L81" s="250"/>
      <c r="M81" s="250"/>
      <c r="N81" s="86"/>
      <c r="O81" s="86"/>
      <c r="P81" s="107">
        <f t="shared" si="12"/>
        <v>0</v>
      </c>
      <c r="Q81" s="87"/>
      <c r="R81" s="86"/>
      <c r="S81" s="107">
        <f t="shared" si="13"/>
        <v>0</v>
      </c>
      <c r="T81" s="21"/>
      <c r="U81" s="86"/>
      <c r="V81" s="107">
        <f t="shared" si="14"/>
        <v>0</v>
      </c>
      <c r="W81" s="21"/>
    </row>
    <row r="82" spans="1:23">
      <c r="A82" s="21"/>
      <c r="B82" s="250"/>
      <c r="C82" s="250"/>
      <c r="D82" s="250"/>
      <c r="E82" s="250"/>
      <c r="F82" s="250"/>
      <c r="G82" s="250"/>
      <c r="H82" s="250"/>
      <c r="I82" s="250"/>
      <c r="J82" s="250"/>
      <c r="K82" s="250"/>
      <c r="L82" s="250"/>
      <c r="M82" s="250"/>
      <c r="N82" s="86"/>
      <c r="O82" s="86"/>
      <c r="P82" s="107">
        <f t="shared" si="12"/>
        <v>0</v>
      </c>
      <c r="Q82" s="87"/>
      <c r="R82" s="86"/>
      <c r="S82" s="107">
        <f t="shared" si="13"/>
        <v>0</v>
      </c>
      <c r="T82" s="21"/>
      <c r="U82" s="86"/>
      <c r="V82" s="107">
        <f t="shared" si="14"/>
        <v>0</v>
      </c>
      <c r="W82" s="21"/>
    </row>
    <row r="83" spans="1:23">
      <c r="A83" s="21"/>
      <c r="B83" s="250"/>
      <c r="C83" s="250"/>
      <c r="D83" s="250"/>
      <c r="E83" s="250"/>
      <c r="F83" s="250"/>
      <c r="G83" s="250"/>
      <c r="H83" s="250"/>
      <c r="I83" s="250"/>
      <c r="J83" s="250"/>
      <c r="K83" s="250"/>
      <c r="L83" s="250"/>
      <c r="M83" s="250"/>
      <c r="N83" s="86"/>
      <c r="O83" s="86"/>
      <c r="P83" s="107">
        <f t="shared" si="12"/>
        <v>0</v>
      </c>
      <c r="Q83" s="87"/>
      <c r="R83" s="86"/>
      <c r="S83" s="107">
        <f t="shared" si="13"/>
        <v>0</v>
      </c>
      <c r="T83" s="21"/>
      <c r="U83" s="86"/>
      <c r="V83" s="107">
        <f t="shared" si="14"/>
        <v>0</v>
      </c>
      <c r="W83" s="21"/>
    </row>
    <row r="84" spans="1:23">
      <c r="A84" s="21"/>
      <c r="B84" s="250"/>
      <c r="C84" s="250"/>
      <c r="D84" s="250"/>
      <c r="E84" s="250"/>
      <c r="F84" s="250"/>
      <c r="G84" s="250"/>
      <c r="H84" s="250"/>
      <c r="I84" s="250"/>
      <c r="J84" s="250"/>
      <c r="K84" s="250"/>
      <c r="L84" s="250"/>
      <c r="M84" s="250"/>
      <c r="N84" s="86"/>
      <c r="O84" s="86"/>
      <c r="P84" s="107">
        <f t="shared" si="12"/>
        <v>0</v>
      </c>
      <c r="Q84" s="87"/>
      <c r="R84" s="86"/>
      <c r="S84" s="107">
        <f t="shared" si="13"/>
        <v>0</v>
      </c>
      <c r="T84" s="21"/>
      <c r="U84" s="86"/>
      <c r="V84" s="107">
        <f t="shared" si="14"/>
        <v>0</v>
      </c>
      <c r="W84" s="21"/>
    </row>
    <row r="85" spans="1:23">
      <c r="A85" s="21"/>
      <c r="B85" s="250"/>
      <c r="C85" s="250"/>
      <c r="D85" s="250"/>
      <c r="E85" s="250"/>
      <c r="F85" s="250"/>
      <c r="G85" s="250"/>
      <c r="H85" s="250"/>
      <c r="I85" s="250"/>
      <c r="J85" s="250"/>
      <c r="K85" s="250"/>
      <c r="L85" s="250"/>
      <c r="M85" s="250"/>
      <c r="N85" s="86"/>
      <c r="O85" s="86"/>
      <c r="P85" s="107">
        <f t="shared" si="12"/>
        <v>0</v>
      </c>
      <c r="Q85" s="87"/>
      <c r="R85" s="86"/>
      <c r="S85" s="107">
        <f t="shared" si="13"/>
        <v>0</v>
      </c>
      <c r="T85" s="21"/>
      <c r="U85" s="86"/>
      <c r="V85" s="107">
        <f t="shared" si="14"/>
        <v>0</v>
      </c>
      <c r="W85" s="21"/>
    </row>
    <row r="86" spans="1:23">
      <c r="A86" s="21"/>
      <c r="B86" s="250"/>
      <c r="C86" s="250"/>
      <c r="D86" s="250"/>
      <c r="E86" s="250"/>
      <c r="F86" s="250"/>
      <c r="G86" s="250"/>
      <c r="H86" s="250"/>
      <c r="I86" s="250"/>
      <c r="J86" s="250"/>
      <c r="K86" s="250"/>
      <c r="L86" s="250"/>
      <c r="M86" s="250"/>
      <c r="N86" s="86"/>
      <c r="O86" s="86"/>
      <c r="P86" s="107">
        <f t="shared" si="12"/>
        <v>0</v>
      </c>
      <c r="Q86" s="87"/>
      <c r="R86" s="86"/>
      <c r="S86" s="107">
        <f t="shared" si="13"/>
        <v>0</v>
      </c>
      <c r="T86" s="21"/>
      <c r="U86" s="86"/>
      <c r="V86" s="107">
        <f t="shared" si="14"/>
        <v>0</v>
      </c>
      <c r="W86" s="21"/>
    </row>
    <row r="87" spans="1:23">
      <c r="A87" s="21"/>
      <c r="B87" s="250"/>
      <c r="C87" s="250"/>
      <c r="D87" s="250"/>
      <c r="E87" s="250"/>
      <c r="F87" s="250"/>
      <c r="G87" s="250"/>
      <c r="H87" s="250"/>
      <c r="I87" s="250"/>
      <c r="J87" s="250"/>
      <c r="K87" s="250"/>
      <c r="L87" s="250"/>
      <c r="M87" s="250"/>
      <c r="N87" s="86"/>
      <c r="O87" s="86"/>
      <c r="P87" s="107">
        <f t="shared" si="12"/>
        <v>0</v>
      </c>
      <c r="Q87" s="87"/>
      <c r="R87" s="86"/>
      <c r="S87" s="107">
        <f t="shared" si="13"/>
        <v>0</v>
      </c>
      <c r="T87" s="21"/>
      <c r="U87" s="86"/>
      <c r="V87" s="107">
        <f t="shared" si="14"/>
        <v>0</v>
      </c>
      <c r="W87" s="21"/>
    </row>
    <row r="88" spans="1:23">
      <c r="A88" s="118"/>
      <c r="B88" s="118"/>
      <c r="C88" s="118"/>
      <c r="D88" s="118"/>
      <c r="E88" s="118"/>
      <c r="F88" s="118"/>
      <c r="G88" s="118"/>
      <c r="H88" s="118"/>
      <c r="I88" s="118"/>
      <c r="J88" s="118"/>
      <c r="K88" s="118"/>
      <c r="L88" s="118"/>
      <c r="M88" s="135" t="s">
        <v>144</v>
      </c>
      <c r="N88" s="111">
        <f>SUM(N78:N87)</f>
        <v>0</v>
      </c>
      <c r="O88" s="111">
        <f>SUM(O78:O87)</f>
        <v>0</v>
      </c>
      <c r="P88" s="111">
        <f>SUM(P78:P87)</f>
        <v>0</v>
      </c>
      <c r="Q88" s="112"/>
      <c r="R88" s="111">
        <f>SUM(R78:R87)</f>
        <v>0</v>
      </c>
      <c r="S88" s="111">
        <f>SUM(S78:S87)</f>
        <v>0</v>
      </c>
      <c r="T88" s="113"/>
      <c r="U88" s="111">
        <f>SUM(U78:U87)</f>
        <v>0</v>
      </c>
      <c r="V88" s="111">
        <f>SUM(V78:V87)</f>
        <v>0</v>
      </c>
      <c r="W88" s="113"/>
    </row>
    <row r="89" spans="1:23">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c r="A90" s="138" t="s">
        <v>145</v>
      </c>
      <c r="B90" s="277"/>
      <c r="C90" s="277"/>
      <c r="D90" s="277"/>
      <c r="E90" s="277"/>
      <c r="F90" s="277"/>
      <c r="G90" s="277"/>
      <c r="H90" s="277"/>
      <c r="I90" s="277"/>
      <c r="J90" s="277"/>
      <c r="K90" s="277"/>
      <c r="L90" s="277"/>
      <c r="M90" s="278"/>
      <c r="N90" s="139" t="s">
        <v>122</v>
      </c>
      <c r="O90" s="139" t="s">
        <v>123</v>
      </c>
      <c r="P90" s="139" t="s">
        <v>124</v>
      </c>
      <c r="Q90" s="139" t="s">
        <v>125</v>
      </c>
      <c r="R90" s="139" t="s">
        <v>126</v>
      </c>
      <c r="S90" s="139" t="s">
        <v>124</v>
      </c>
      <c r="T90" s="139" t="s">
        <v>125</v>
      </c>
      <c r="U90" s="139" t="s">
        <v>127</v>
      </c>
      <c r="V90" s="139" t="s">
        <v>124</v>
      </c>
      <c r="W90" s="139" t="s">
        <v>125</v>
      </c>
    </row>
    <row r="91" spans="1:23">
      <c r="A91" s="104" t="s">
        <v>128</v>
      </c>
      <c r="B91" s="249" t="s">
        <v>129</v>
      </c>
      <c r="C91" s="249"/>
      <c r="D91" s="249"/>
      <c r="E91" s="249"/>
      <c r="F91" s="249"/>
      <c r="G91" s="249"/>
      <c r="H91" s="249"/>
      <c r="I91" s="249"/>
      <c r="J91" s="249"/>
      <c r="K91" s="249"/>
      <c r="L91" s="249"/>
      <c r="M91" s="249"/>
      <c r="N91" s="105" t="s">
        <v>130</v>
      </c>
      <c r="O91" s="105" t="s">
        <v>130</v>
      </c>
      <c r="P91" s="105" t="s">
        <v>130</v>
      </c>
      <c r="Q91" s="105"/>
      <c r="R91" s="105" t="s">
        <v>130</v>
      </c>
      <c r="S91" s="105" t="s">
        <v>130</v>
      </c>
      <c r="T91" s="106"/>
      <c r="U91" s="105" t="s">
        <v>130</v>
      </c>
      <c r="V91" s="105" t="s">
        <v>130</v>
      </c>
      <c r="W91" s="106"/>
    </row>
    <row r="92" spans="1:23">
      <c r="A92" s="21">
        <v>7</v>
      </c>
      <c r="B92" s="250" t="s">
        <v>146</v>
      </c>
      <c r="C92" s="250"/>
      <c r="D92" s="250"/>
      <c r="E92" s="250"/>
      <c r="F92" s="250"/>
      <c r="G92" s="250"/>
      <c r="H92" s="250"/>
      <c r="I92" s="250"/>
      <c r="J92" s="250"/>
      <c r="K92" s="250"/>
      <c r="L92" s="250"/>
      <c r="M92" s="250"/>
      <c r="N92" s="86">
        <v>795.3</v>
      </c>
      <c r="O92" s="86">
        <v>-795.3</v>
      </c>
      <c r="P92" s="107">
        <f>SUM(N92:O92)</f>
        <v>0</v>
      </c>
      <c r="Q92" s="88"/>
      <c r="R92" s="86"/>
      <c r="S92" s="107">
        <f>P92+R92</f>
        <v>0</v>
      </c>
      <c r="T92" s="21"/>
      <c r="U92" s="86"/>
      <c r="V92" s="107">
        <f>S92+U92</f>
        <v>0</v>
      </c>
      <c r="W92" s="21"/>
    </row>
    <row r="93" spans="1:23" ht="15" customHeight="1">
      <c r="A93" s="21">
        <v>7</v>
      </c>
      <c r="B93" s="250" t="s">
        <v>147</v>
      </c>
      <c r="C93" s="250"/>
      <c r="D93" s="250"/>
      <c r="E93" s="250"/>
      <c r="F93" s="250"/>
      <c r="G93" s="250"/>
      <c r="H93" s="250"/>
      <c r="I93" s="250"/>
      <c r="J93" s="250"/>
      <c r="K93" s="250"/>
      <c r="L93" s="250"/>
      <c r="M93" s="250"/>
      <c r="N93" s="86"/>
      <c r="O93" s="86">
        <v>900</v>
      </c>
      <c r="P93" s="107">
        <f t="shared" ref="P93:P101" si="15">SUM(N93:O93)</f>
        <v>900</v>
      </c>
      <c r="Q93" s="87"/>
      <c r="R93" s="86"/>
      <c r="S93" s="107">
        <f t="shared" ref="S93:S101" si="16">P93+R93</f>
        <v>900</v>
      </c>
      <c r="T93" s="21"/>
      <c r="U93" s="86"/>
      <c r="V93" s="107">
        <f t="shared" ref="V93:V101" si="17">S93+U93</f>
        <v>900</v>
      </c>
      <c r="W93" s="21"/>
    </row>
    <row r="94" spans="1:23" ht="15" customHeight="1">
      <c r="A94" s="21">
        <v>7</v>
      </c>
      <c r="B94" s="250" t="s">
        <v>148</v>
      </c>
      <c r="C94" s="250"/>
      <c r="D94" s="250"/>
      <c r="E94" s="250"/>
      <c r="F94" s="250"/>
      <c r="G94" s="250"/>
      <c r="H94" s="250"/>
      <c r="I94" s="250"/>
      <c r="J94" s="250"/>
      <c r="K94" s="250"/>
      <c r="L94" s="250"/>
      <c r="M94" s="250"/>
      <c r="N94" s="86"/>
      <c r="O94" s="86">
        <v>315</v>
      </c>
      <c r="P94" s="107">
        <f t="shared" si="15"/>
        <v>315</v>
      </c>
      <c r="Q94" s="87"/>
      <c r="R94" s="86"/>
      <c r="S94" s="107">
        <f t="shared" si="16"/>
        <v>315</v>
      </c>
      <c r="T94" s="21"/>
      <c r="U94" s="86"/>
      <c r="V94" s="107">
        <f t="shared" si="17"/>
        <v>315</v>
      </c>
      <c r="W94" s="21"/>
    </row>
    <row r="95" spans="1:23" ht="15" customHeight="1">
      <c r="A95" s="21">
        <v>7</v>
      </c>
      <c r="B95" s="250" t="s">
        <v>149</v>
      </c>
      <c r="C95" s="250"/>
      <c r="D95" s="250"/>
      <c r="E95" s="250"/>
      <c r="F95" s="250"/>
      <c r="G95" s="250"/>
      <c r="H95" s="250"/>
      <c r="I95" s="250"/>
      <c r="J95" s="250"/>
      <c r="K95" s="250"/>
      <c r="L95" s="250"/>
      <c r="M95" s="250"/>
      <c r="N95" s="86"/>
      <c r="O95" s="86">
        <v>848</v>
      </c>
      <c r="P95" s="107">
        <f t="shared" si="15"/>
        <v>848</v>
      </c>
      <c r="Q95" s="87"/>
      <c r="R95" s="86"/>
      <c r="S95" s="107">
        <f t="shared" si="16"/>
        <v>848</v>
      </c>
      <c r="T95" s="21"/>
      <c r="U95" s="86"/>
      <c r="V95" s="107">
        <f t="shared" si="17"/>
        <v>848</v>
      </c>
      <c r="W95" s="21"/>
    </row>
    <row r="96" spans="1:23" ht="15" customHeight="1">
      <c r="A96" s="21">
        <v>8</v>
      </c>
      <c r="B96" s="250" t="s">
        <v>150</v>
      </c>
      <c r="C96" s="250"/>
      <c r="D96" s="250"/>
      <c r="E96" s="250"/>
      <c r="F96" s="250"/>
      <c r="G96" s="250"/>
      <c r="H96" s="250"/>
      <c r="I96" s="250"/>
      <c r="J96" s="250"/>
      <c r="K96" s="250"/>
      <c r="L96" s="250"/>
      <c r="M96" s="250"/>
      <c r="N96" s="86">
        <v>449.5</v>
      </c>
      <c r="O96" s="86">
        <v>296.45999999999998</v>
      </c>
      <c r="P96" s="107">
        <f t="shared" si="15"/>
        <v>745.96</v>
      </c>
      <c r="Q96" s="87"/>
      <c r="R96" s="86"/>
      <c r="S96" s="107">
        <f t="shared" si="16"/>
        <v>745.96</v>
      </c>
      <c r="T96" s="21"/>
      <c r="U96" s="86"/>
      <c r="V96" s="107">
        <f t="shared" si="17"/>
        <v>745.96</v>
      </c>
      <c r="W96" s="21"/>
    </row>
    <row r="97" spans="1:23" ht="15" customHeight="1">
      <c r="A97" s="21">
        <v>8</v>
      </c>
      <c r="B97" s="250" t="s">
        <v>151</v>
      </c>
      <c r="C97" s="250"/>
      <c r="D97" s="250"/>
      <c r="E97" s="250"/>
      <c r="F97" s="250"/>
      <c r="G97" s="250"/>
      <c r="H97" s="250"/>
      <c r="I97" s="250"/>
      <c r="J97" s="250"/>
      <c r="K97" s="250"/>
      <c r="L97" s="250"/>
      <c r="M97" s="250"/>
      <c r="N97" s="86">
        <v>107.8</v>
      </c>
      <c r="O97" s="86">
        <v>57.4</v>
      </c>
      <c r="P97" s="107">
        <f t="shared" si="15"/>
        <v>165.2</v>
      </c>
      <c r="Q97" s="87"/>
      <c r="R97" s="86"/>
      <c r="S97" s="107">
        <f t="shared" si="16"/>
        <v>165.2</v>
      </c>
      <c r="T97" s="21"/>
      <c r="U97" s="86"/>
      <c r="V97" s="107">
        <f t="shared" si="17"/>
        <v>165.2</v>
      </c>
      <c r="W97" s="21"/>
    </row>
    <row r="98" spans="1:23">
      <c r="A98" s="21">
        <v>8</v>
      </c>
      <c r="B98" s="250" t="s">
        <v>152</v>
      </c>
      <c r="C98" s="250"/>
      <c r="D98" s="250"/>
      <c r="E98" s="250"/>
      <c r="F98" s="250"/>
      <c r="G98" s="250"/>
      <c r="H98" s="250"/>
      <c r="I98" s="250"/>
      <c r="J98" s="250"/>
      <c r="K98" s="250"/>
      <c r="L98" s="250"/>
      <c r="M98" s="250"/>
      <c r="N98" s="86"/>
      <c r="O98" s="86">
        <v>155.44</v>
      </c>
      <c r="P98" s="107">
        <f t="shared" si="15"/>
        <v>155.44</v>
      </c>
      <c r="Q98" s="88"/>
      <c r="R98" s="86"/>
      <c r="S98" s="107">
        <f t="shared" si="16"/>
        <v>155.44</v>
      </c>
      <c r="T98" s="21"/>
      <c r="U98" s="86"/>
      <c r="V98" s="107">
        <f t="shared" si="17"/>
        <v>155.44</v>
      </c>
      <c r="W98" s="21"/>
    </row>
    <row r="99" spans="1:23">
      <c r="A99" s="21">
        <v>9</v>
      </c>
      <c r="B99" s="250" t="s">
        <v>153</v>
      </c>
      <c r="C99" s="250"/>
      <c r="D99" s="250"/>
      <c r="E99" s="250"/>
      <c r="F99" s="250"/>
      <c r="G99" s="250"/>
      <c r="H99" s="250"/>
      <c r="I99" s="250"/>
      <c r="J99" s="250"/>
      <c r="K99" s="250"/>
      <c r="L99" s="250"/>
      <c r="M99" s="250"/>
      <c r="N99" s="86">
        <v>950</v>
      </c>
      <c r="O99" s="86">
        <v>-950</v>
      </c>
      <c r="P99" s="107">
        <f t="shared" si="15"/>
        <v>0</v>
      </c>
      <c r="Q99" s="89"/>
      <c r="R99" s="86"/>
      <c r="S99" s="107">
        <f t="shared" si="16"/>
        <v>0</v>
      </c>
      <c r="T99" s="21"/>
      <c r="U99" s="86"/>
      <c r="V99" s="107">
        <f t="shared" si="17"/>
        <v>0</v>
      </c>
      <c r="W99" s="21"/>
    </row>
    <row r="100" spans="1:23">
      <c r="A100" s="21">
        <v>9</v>
      </c>
      <c r="B100" s="250" t="s">
        <v>154</v>
      </c>
      <c r="C100" s="250"/>
      <c r="D100" s="250"/>
      <c r="E100" s="250"/>
      <c r="F100" s="250"/>
      <c r="G100" s="250"/>
      <c r="H100" s="250"/>
      <c r="I100" s="250"/>
      <c r="J100" s="250"/>
      <c r="K100" s="250"/>
      <c r="L100" s="250"/>
      <c r="M100" s="250"/>
      <c r="N100" s="86">
        <v>980</v>
      </c>
      <c r="O100" s="86">
        <v>-980</v>
      </c>
      <c r="P100" s="107">
        <f t="shared" si="15"/>
        <v>0</v>
      </c>
      <c r="Q100" s="87"/>
      <c r="R100" s="86"/>
      <c r="S100" s="107">
        <f t="shared" si="16"/>
        <v>0</v>
      </c>
      <c r="T100" s="21"/>
      <c r="U100" s="86"/>
      <c r="V100" s="107">
        <f t="shared" si="17"/>
        <v>0</v>
      </c>
      <c r="W100" s="21"/>
    </row>
    <row r="101" spans="1:23">
      <c r="A101" s="21">
        <v>9</v>
      </c>
      <c r="B101" s="250" t="s">
        <v>155</v>
      </c>
      <c r="C101" s="250"/>
      <c r="D101" s="250"/>
      <c r="E101" s="250"/>
      <c r="F101" s="250"/>
      <c r="G101" s="250"/>
      <c r="H101" s="250"/>
      <c r="I101" s="250"/>
      <c r="J101" s="250"/>
      <c r="K101" s="250"/>
      <c r="L101" s="250"/>
      <c r="M101" s="250"/>
      <c r="N101" s="86">
        <v>214</v>
      </c>
      <c r="O101" s="86">
        <v>-214</v>
      </c>
      <c r="P101" s="107">
        <f t="shared" si="15"/>
        <v>0</v>
      </c>
      <c r="Q101" s="87"/>
      <c r="R101" s="86"/>
      <c r="S101" s="107">
        <f t="shared" si="16"/>
        <v>0</v>
      </c>
      <c r="T101" s="21"/>
      <c r="U101" s="86"/>
      <c r="V101" s="107">
        <f t="shared" si="17"/>
        <v>0</v>
      </c>
      <c r="W101" s="21"/>
    </row>
    <row r="102" spans="1:23">
      <c r="A102" s="118"/>
      <c r="B102" s="118"/>
      <c r="C102" s="118"/>
      <c r="D102" s="118"/>
      <c r="E102" s="118"/>
      <c r="F102" s="118"/>
      <c r="G102" s="118"/>
      <c r="H102" s="140"/>
      <c r="I102" s="140"/>
      <c r="J102" s="140"/>
      <c r="K102" s="140"/>
      <c r="L102" s="141"/>
      <c r="M102" s="141" t="s">
        <v>156</v>
      </c>
      <c r="N102" s="111">
        <f>SUM(N92:N101)</f>
        <v>3496.6</v>
      </c>
      <c r="O102" s="111">
        <f>SUM(O92:O101)</f>
        <v>-367</v>
      </c>
      <c r="P102" s="111">
        <f>SUM(P92:P101)</f>
        <v>3129.6</v>
      </c>
      <c r="Q102" s="112"/>
      <c r="R102" s="111">
        <f>SUM(R92:R101)</f>
        <v>0</v>
      </c>
      <c r="S102" s="111">
        <f>SUM(S92:S101)</f>
        <v>3129.6</v>
      </c>
      <c r="T102" s="113"/>
      <c r="U102" s="111">
        <f>SUM(U92:U101)</f>
        <v>0</v>
      </c>
      <c r="V102" s="111">
        <f>SUM(V92:V101)</f>
        <v>3129.6</v>
      </c>
      <c r="W102" s="133"/>
    </row>
    <row r="103" spans="1:23">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c r="A104" s="253" t="s">
        <v>157</v>
      </c>
      <c r="B104" s="254"/>
      <c r="C104" s="254"/>
      <c r="D104" s="254"/>
      <c r="E104" s="254"/>
      <c r="F104" s="254"/>
      <c r="G104" s="254"/>
      <c r="H104" s="254"/>
      <c r="I104" s="254"/>
      <c r="J104" s="254"/>
      <c r="K104" s="254"/>
      <c r="L104" s="254"/>
      <c r="M104" s="255"/>
      <c r="N104" s="142" t="s">
        <v>122</v>
      </c>
      <c r="O104" s="142" t="s">
        <v>123</v>
      </c>
      <c r="P104" s="142" t="s">
        <v>124</v>
      </c>
      <c r="Q104" s="142" t="s">
        <v>125</v>
      </c>
      <c r="R104" s="142" t="s">
        <v>126</v>
      </c>
      <c r="S104" s="142" t="s">
        <v>124</v>
      </c>
      <c r="T104" s="142" t="s">
        <v>125</v>
      </c>
      <c r="U104" s="142" t="s">
        <v>127</v>
      </c>
      <c r="V104" s="142" t="s">
        <v>124</v>
      </c>
      <c r="W104" s="142" t="s">
        <v>125</v>
      </c>
    </row>
    <row r="105" spans="1:23">
      <c r="A105" s="104" t="s">
        <v>128</v>
      </c>
      <c r="B105" s="249" t="s">
        <v>129</v>
      </c>
      <c r="C105" s="249"/>
      <c r="D105" s="249"/>
      <c r="E105" s="249"/>
      <c r="F105" s="249"/>
      <c r="G105" s="249"/>
      <c r="H105" s="249"/>
      <c r="I105" s="249"/>
      <c r="J105" s="249"/>
      <c r="K105" s="249"/>
      <c r="L105" s="249"/>
      <c r="M105" s="249"/>
      <c r="N105" s="105" t="s">
        <v>130</v>
      </c>
      <c r="O105" s="105" t="s">
        <v>130</v>
      </c>
      <c r="P105" s="105" t="s">
        <v>130</v>
      </c>
      <c r="Q105" s="105"/>
      <c r="R105" s="105" t="s">
        <v>130</v>
      </c>
      <c r="S105" s="105" t="s">
        <v>130</v>
      </c>
      <c r="T105" s="106"/>
      <c r="U105" s="105" t="s">
        <v>130</v>
      </c>
      <c r="V105" s="105" t="s">
        <v>130</v>
      </c>
      <c r="W105" s="106"/>
    </row>
    <row r="106" spans="1:23">
      <c r="A106" s="21">
        <v>2</v>
      </c>
      <c r="B106" s="250" t="s">
        <v>158</v>
      </c>
      <c r="C106" s="250"/>
      <c r="D106" s="250"/>
      <c r="E106" s="250"/>
      <c r="F106" s="250"/>
      <c r="G106" s="250"/>
      <c r="H106" s="250"/>
      <c r="I106" s="250"/>
      <c r="J106" s="250"/>
      <c r="K106" s="250"/>
      <c r="L106" s="250"/>
      <c r="M106" s="250"/>
      <c r="N106" s="86">
        <v>3800</v>
      </c>
      <c r="O106" s="86"/>
      <c r="P106" s="107">
        <f>SUM(N106:O106)</f>
        <v>3800</v>
      </c>
      <c r="Q106" s="87"/>
      <c r="R106" s="86"/>
      <c r="S106" s="107">
        <f>P106+R106</f>
        <v>3800</v>
      </c>
      <c r="T106" s="21"/>
      <c r="U106" s="86"/>
      <c r="V106" s="107">
        <f>S106+U106</f>
        <v>3800</v>
      </c>
      <c r="W106" s="21"/>
    </row>
    <row r="107" spans="1:23">
      <c r="A107" s="21">
        <v>7</v>
      </c>
      <c r="B107" s="250" t="s">
        <v>159</v>
      </c>
      <c r="C107" s="250"/>
      <c r="D107" s="250"/>
      <c r="E107" s="250"/>
      <c r="F107" s="250"/>
      <c r="G107" s="250"/>
      <c r="H107" s="250"/>
      <c r="I107" s="250"/>
      <c r="J107" s="250"/>
      <c r="K107" s="250"/>
      <c r="L107" s="250"/>
      <c r="M107" s="250"/>
      <c r="N107" s="86">
        <v>250</v>
      </c>
      <c r="O107" s="86">
        <v>-250</v>
      </c>
      <c r="P107" s="107">
        <f t="shared" ref="P107:P115" si="18">SUM(N107:O107)</f>
        <v>0</v>
      </c>
      <c r="Q107" s="87"/>
      <c r="R107" s="86"/>
      <c r="S107" s="107">
        <f t="shared" ref="S107:S115" si="19">P107+R107</f>
        <v>0</v>
      </c>
      <c r="T107" s="21"/>
      <c r="U107" s="86"/>
      <c r="V107" s="107">
        <f t="shared" ref="V107:V115" si="20">S107+U107</f>
        <v>0</v>
      </c>
      <c r="W107" s="21"/>
    </row>
    <row r="108" spans="1:23">
      <c r="A108" s="21">
        <v>9</v>
      </c>
      <c r="B108" s="250" t="s">
        <v>160</v>
      </c>
      <c r="C108" s="250"/>
      <c r="D108" s="250"/>
      <c r="E108" s="250"/>
      <c r="F108" s="250"/>
      <c r="G108" s="250"/>
      <c r="H108" s="250"/>
      <c r="I108" s="250"/>
      <c r="J108" s="250"/>
      <c r="K108" s="250"/>
      <c r="L108" s="250"/>
      <c r="M108" s="250"/>
      <c r="N108" s="86">
        <v>678</v>
      </c>
      <c r="O108" s="86">
        <v>-283</v>
      </c>
      <c r="P108" s="107">
        <f t="shared" si="18"/>
        <v>395</v>
      </c>
      <c r="Q108" s="87"/>
      <c r="R108" s="86"/>
      <c r="S108" s="107">
        <f t="shared" si="19"/>
        <v>395</v>
      </c>
      <c r="T108" s="21"/>
      <c r="U108" s="86"/>
      <c r="V108" s="107">
        <f t="shared" si="20"/>
        <v>395</v>
      </c>
      <c r="W108" s="21"/>
    </row>
    <row r="109" spans="1:23">
      <c r="A109" s="21">
        <v>9</v>
      </c>
      <c r="B109" s="250" t="s">
        <v>161</v>
      </c>
      <c r="C109" s="250"/>
      <c r="D109" s="250"/>
      <c r="E109" s="250"/>
      <c r="F109" s="250"/>
      <c r="G109" s="250"/>
      <c r="H109" s="250"/>
      <c r="I109" s="250"/>
      <c r="J109" s="250"/>
      <c r="K109" s="250"/>
      <c r="L109" s="250"/>
      <c r="M109" s="250"/>
      <c r="N109" s="86">
        <v>592</v>
      </c>
      <c r="O109" s="86"/>
      <c r="P109" s="107">
        <f t="shared" si="18"/>
        <v>592</v>
      </c>
      <c r="Q109" s="87"/>
      <c r="R109" s="86"/>
      <c r="S109" s="107">
        <f t="shared" si="19"/>
        <v>592</v>
      </c>
      <c r="T109" s="21"/>
      <c r="U109" s="86"/>
      <c r="V109" s="107">
        <f t="shared" si="20"/>
        <v>592</v>
      </c>
      <c r="W109" s="21"/>
    </row>
    <row r="110" spans="1:23">
      <c r="A110" s="21">
        <v>7</v>
      </c>
      <c r="B110" s="250" t="s">
        <v>162</v>
      </c>
      <c r="C110" s="250"/>
      <c r="D110" s="250"/>
      <c r="E110" s="250"/>
      <c r="F110" s="250"/>
      <c r="G110" s="250"/>
      <c r="H110" s="250"/>
      <c r="I110" s="250"/>
      <c r="J110" s="250"/>
      <c r="K110" s="250"/>
      <c r="L110" s="250"/>
      <c r="M110" s="250"/>
      <c r="N110" s="86"/>
      <c r="O110" s="86">
        <v>900</v>
      </c>
      <c r="P110" s="107">
        <f t="shared" si="18"/>
        <v>900</v>
      </c>
      <c r="Q110" s="87"/>
      <c r="R110" s="86"/>
      <c r="S110" s="107">
        <f t="shared" si="19"/>
        <v>900</v>
      </c>
      <c r="T110" s="21"/>
      <c r="U110" s="86"/>
      <c r="V110" s="107">
        <f t="shared" si="20"/>
        <v>900</v>
      </c>
      <c r="W110" s="21"/>
    </row>
    <row r="111" spans="1:23">
      <c r="A111" s="21"/>
      <c r="B111" s="250"/>
      <c r="C111" s="250"/>
      <c r="D111" s="250"/>
      <c r="E111" s="250"/>
      <c r="F111" s="250"/>
      <c r="G111" s="250"/>
      <c r="H111" s="250"/>
      <c r="I111" s="250"/>
      <c r="J111" s="250"/>
      <c r="K111" s="250"/>
      <c r="L111" s="250"/>
      <c r="M111" s="250"/>
      <c r="N111" s="86"/>
      <c r="O111" s="86"/>
      <c r="P111" s="107">
        <f t="shared" si="18"/>
        <v>0</v>
      </c>
      <c r="Q111" s="87"/>
      <c r="R111" s="86"/>
      <c r="S111" s="107">
        <f t="shared" si="19"/>
        <v>0</v>
      </c>
      <c r="T111" s="21"/>
      <c r="U111" s="86"/>
      <c r="V111" s="107">
        <f t="shared" si="20"/>
        <v>0</v>
      </c>
      <c r="W111" s="21"/>
    </row>
    <row r="112" spans="1:23">
      <c r="A112" s="21"/>
      <c r="B112" s="250"/>
      <c r="C112" s="250"/>
      <c r="D112" s="250"/>
      <c r="E112" s="250"/>
      <c r="F112" s="250"/>
      <c r="G112" s="250"/>
      <c r="H112" s="250"/>
      <c r="I112" s="250"/>
      <c r="J112" s="250"/>
      <c r="K112" s="250"/>
      <c r="L112" s="250"/>
      <c r="M112" s="250"/>
      <c r="N112" s="86"/>
      <c r="O112" s="86"/>
      <c r="P112" s="107">
        <f t="shared" si="18"/>
        <v>0</v>
      </c>
      <c r="Q112" s="87"/>
      <c r="R112" s="86"/>
      <c r="S112" s="107">
        <f t="shared" si="19"/>
        <v>0</v>
      </c>
      <c r="T112" s="21"/>
      <c r="U112" s="86"/>
      <c r="V112" s="107">
        <f t="shared" si="20"/>
        <v>0</v>
      </c>
      <c r="W112" s="21"/>
    </row>
    <row r="113" spans="1:23">
      <c r="A113" s="21"/>
      <c r="B113" s="250"/>
      <c r="C113" s="250"/>
      <c r="D113" s="250"/>
      <c r="E113" s="250"/>
      <c r="F113" s="250"/>
      <c r="G113" s="250"/>
      <c r="H113" s="250"/>
      <c r="I113" s="250"/>
      <c r="J113" s="250"/>
      <c r="K113" s="250"/>
      <c r="L113" s="250"/>
      <c r="M113" s="250"/>
      <c r="N113" s="86"/>
      <c r="O113" s="86"/>
      <c r="P113" s="107">
        <f t="shared" si="18"/>
        <v>0</v>
      </c>
      <c r="Q113" s="87"/>
      <c r="R113" s="86"/>
      <c r="S113" s="107">
        <f t="shared" si="19"/>
        <v>0</v>
      </c>
      <c r="T113" s="21"/>
      <c r="U113" s="86"/>
      <c r="V113" s="107">
        <f t="shared" si="20"/>
        <v>0</v>
      </c>
      <c r="W113" s="21"/>
    </row>
    <row r="114" spans="1:23">
      <c r="A114" s="21"/>
      <c r="B114" s="250"/>
      <c r="C114" s="250"/>
      <c r="D114" s="250"/>
      <c r="E114" s="250"/>
      <c r="F114" s="250"/>
      <c r="G114" s="250"/>
      <c r="H114" s="250"/>
      <c r="I114" s="250"/>
      <c r="J114" s="250"/>
      <c r="K114" s="250"/>
      <c r="L114" s="250"/>
      <c r="M114" s="250"/>
      <c r="N114" s="86"/>
      <c r="O114" s="86"/>
      <c r="P114" s="107">
        <f t="shared" si="18"/>
        <v>0</v>
      </c>
      <c r="Q114" s="87"/>
      <c r="R114" s="86"/>
      <c r="S114" s="107">
        <f t="shared" si="19"/>
        <v>0</v>
      </c>
      <c r="T114" s="21"/>
      <c r="U114" s="86"/>
      <c r="V114" s="107">
        <f t="shared" si="20"/>
        <v>0</v>
      </c>
      <c r="W114" s="21"/>
    </row>
    <row r="115" spans="1:23">
      <c r="A115" s="21"/>
      <c r="B115" s="250"/>
      <c r="C115" s="250"/>
      <c r="D115" s="250"/>
      <c r="E115" s="250"/>
      <c r="F115" s="250"/>
      <c r="G115" s="250"/>
      <c r="H115" s="250"/>
      <c r="I115" s="250"/>
      <c r="J115" s="250"/>
      <c r="K115" s="250"/>
      <c r="L115" s="250"/>
      <c r="M115" s="250"/>
      <c r="N115" s="86"/>
      <c r="O115" s="86"/>
      <c r="P115" s="107">
        <f t="shared" si="18"/>
        <v>0</v>
      </c>
      <c r="Q115" s="87"/>
      <c r="R115" s="86"/>
      <c r="S115" s="107">
        <f t="shared" si="19"/>
        <v>0</v>
      </c>
      <c r="T115" s="21"/>
      <c r="U115" s="86"/>
      <c r="V115" s="107">
        <f t="shared" si="20"/>
        <v>0</v>
      </c>
      <c r="W115" s="21"/>
    </row>
    <row r="116" spans="1:23">
      <c r="A116" s="118"/>
      <c r="B116" s="118"/>
      <c r="C116" s="118"/>
      <c r="D116" s="118"/>
      <c r="E116" s="118"/>
      <c r="F116" s="118"/>
      <c r="G116" s="118"/>
      <c r="H116" s="140"/>
      <c r="I116" s="140"/>
      <c r="J116" s="140"/>
      <c r="K116" s="140"/>
      <c r="L116" s="141"/>
      <c r="M116" s="141" t="s">
        <v>163</v>
      </c>
      <c r="N116" s="111">
        <f>SUM(N106:N115)</f>
        <v>5320</v>
      </c>
      <c r="O116" s="111">
        <f>SUM(O106:O115)</f>
        <v>367</v>
      </c>
      <c r="P116" s="111">
        <f>SUM(P106:P115)</f>
        <v>5687</v>
      </c>
      <c r="Q116" s="112"/>
      <c r="R116" s="111">
        <f>SUM(R106:R115)</f>
        <v>0</v>
      </c>
      <c r="S116" s="111">
        <f>SUM(S106:S115)</f>
        <v>5687</v>
      </c>
      <c r="T116" s="113"/>
      <c r="U116" s="111">
        <f>SUM(U106:U115)</f>
        <v>0</v>
      </c>
      <c r="V116" s="111">
        <f>SUM(V106:V115)</f>
        <v>5687</v>
      </c>
      <c r="W116" s="133"/>
    </row>
    <row r="117" spans="1:23">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c r="A118" s="123"/>
      <c r="B118" s="123"/>
      <c r="C118" s="123"/>
      <c r="D118" s="123"/>
      <c r="E118" s="123"/>
      <c r="F118" s="123"/>
      <c r="G118" s="123"/>
      <c r="H118" s="123"/>
      <c r="I118" s="123"/>
      <c r="J118" s="123"/>
      <c r="K118" s="125"/>
      <c r="L118" s="143"/>
      <c r="M118" s="128" t="s">
        <v>164</v>
      </c>
      <c r="N118" s="129">
        <f>SUM(N74,N88,N102,N116)</f>
        <v>8816.6</v>
      </c>
      <c r="O118" s="129">
        <f>SUM(O74,O88,O102,O116)</f>
        <v>0</v>
      </c>
      <c r="P118" s="129">
        <f>SUM(P74,P88,P102,P116)</f>
        <v>8816.6</v>
      </c>
      <c r="Q118" s="130"/>
      <c r="R118" s="129">
        <f>SUM(R74,R88,R102,R116)</f>
        <v>0</v>
      </c>
      <c r="S118" s="129">
        <f>SUM(S74,S88,S102,S116)</f>
        <v>8816.6</v>
      </c>
      <c r="T118" s="130"/>
      <c r="U118" s="129">
        <f>SUM(U74,U88,U102,U116)</f>
        <v>0</v>
      </c>
      <c r="V118" s="129">
        <f>SUM(V74,V88,V102,V116)</f>
        <v>8816.6</v>
      </c>
      <c r="W118" s="131"/>
    </row>
    <row r="119" spans="1:23" s="149" customFormat="1" ht="18.75">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c r="A120" s="123"/>
      <c r="B120" s="123"/>
      <c r="C120" s="150"/>
      <c r="D120" s="151"/>
      <c r="E120" s="150"/>
      <c r="F120" s="152"/>
      <c r="G120" s="152"/>
      <c r="H120" s="152"/>
      <c r="I120" s="152"/>
      <c r="J120" s="152"/>
      <c r="K120" s="152"/>
      <c r="L120" s="152"/>
      <c r="M120" s="153" t="s">
        <v>165</v>
      </c>
      <c r="N120" s="154">
        <f>SUM(N59,N118)</f>
        <v>52380.6</v>
      </c>
      <c r="O120" s="154">
        <f>SUM(O59,O118)</f>
        <v>0</v>
      </c>
      <c r="P120" s="154">
        <f>SUM(P59,P118)</f>
        <v>52380.6</v>
      </c>
      <c r="Q120" s="155"/>
      <c r="R120" s="154">
        <f>SUM(R59,R118)</f>
        <v>0</v>
      </c>
      <c r="S120" s="154">
        <f>SUM(S59,S118)</f>
        <v>52380.6</v>
      </c>
      <c r="T120" s="155"/>
      <c r="U120" s="154">
        <f>SUM(U59,U118)</f>
        <v>0</v>
      </c>
      <c r="V120" s="154">
        <f>SUM(V59,V118)</f>
        <v>52380.6</v>
      </c>
      <c r="W120" s="155"/>
    </row>
    <row r="121" spans="1:23" ht="15.75" thickTop="1">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c r="A122" s="123"/>
      <c r="B122" s="124"/>
      <c r="C122" s="124"/>
      <c r="D122" s="124"/>
      <c r="E122" s="124"/>
      <c r="F122" s="156"/>
      <c r="G122" s="157"/>
      <c r="H122" s="157"/>
      <c r="I122" s="157"/>
      <c r="J122" s="157"/>
      <c r="K122" s="157"/>
      <c r="L122" s="157"/>
      <c r="M122" s="158" t="s">
        <v>166</v>
      </c>
      <c r="N122" s="159">
        <f>IF($J$6="Yes",N120*0.05,0)</f>
        <v>2619.0300000000002</v>
      </c>
      <c r="O122" s="159">
        <f>IF($J$6="Yes",O120*0.05,0)</f>
        <v>0</v>
      </c>
      <c r="P122" s="159">
        <f>SUM(N122:O122)</f>
        <v>2619.0300000000002</v>
      </c>
      <c r="Q122" s="155"/>
      <c r="R122" s="159">
        <f>IF($J$6="Yes",R120*0.05,0)</f>
        <v>0</v>
      </c>
      <c r="S122" s="159">
        <f t="shared" ref="S122" si="21">P122+R122</f>
        <v>2619.0300000000002</v>
      </c>
      <c r="T122" s="155" t="str">
        <f>IF(R122=0,"","Amendment total must equal zero")</f>
        <v/>
      </c>
      <c r="U122" s="159">
        <f>IF($J$6="Yes",U120*0.05,0)</f>
        <v>0</v>
      </c>
      <c r="V122" s="159">
        <f t="shared" ref="V122" si="22">S122+U122</f>
        <v>2619.0300000000002</v>
      </c>
      <c r="W122" s="155" t="str">
        <f>IF(U122=0,"","Amendment total must equal zero")</f>
        <v/>
      </c>
    </row>
    <row r="123" spans="1:23" ht="15.75" thickTop="1">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c r="A125" s="263" t="s">
        <v>167</v>
      </c>
      <c r="B125" s="264"/>
      <c r="C125" s="264"/>
      <c r="D125" s="264"/>
      <c r="E125" s="264"/>
      <c r="F125" s="264"/>
      <c r="G125" s="264"/>
      <c r="H125" s="264"/>
      <c r="I125" s="264"/>
      <c r="J125" s="264"/>
      <c r="K125" s="264"/>
      <c r="L125" s="264"/>
      <c r="M125" s="265"/>
      <c r="N125" s="160" t="s">
        <v>122</v>
      </c>
      <c r="O125" s="160" t="s">
        <v>123</v>
      </c>
      <c r="P125" s="160" t="s">
        <v>124</v>
      </c>
      <c r="Q125" s="160" t="s">
        <v>125</v>
      </c>
      <c r="R125" s="160" t="s">
        <v>126</v>
      </c>
      <c r="S125" s="160" t="s">
        <v>124</v>
      </c>
      <c r="T125" s="160" t="s">
        <v>125</v>
      </c>
      <c r="U125" s="160" t="s">
        <v>127</v>
      </c>
      <c r="V125" s="160" t="s">
        <v>124</v>
      </c>
      <c r="W125" s="160" t="s">
        <v>125</v>
      </c>
    </row>
    <row r="126" spans="1:23">
      <c r="A126" s="104" t="s">
        <v>128</v>
      </c>
      <c r="B126" s="249" t="s">
        <v>129</v>
      </c>
      <c r="C126" s="249"/>
      <c r="D126" s="249"/>
      <c r="E126" s="249"/>
      <c r="F126" s="249"/>
      <c r="G126" s="249"/>
      <c r="H126" s="249"/>
      <c r="I126" s="249"/>
      <c r="J126" s="249"/>
      <c r="K126" s="249"/>
      <c r="L126" s="249"/>
      <c r="M126" s="249"/>
      <c r="N126" s="105" t="s">
        <v>130</v>
      </c>
      <c r="O126" s="105" t="s">
        <v>130</v>
      </c>
      <c r="P126" s="105" t="s">
        <v>130</v>
      </c>
      <c r="Q126" s="105"/>
      <c r="R126" s="105" t="s">
        <v>130</v>
      </c>
      <c r="S126" s="105" t="s">
        <v>130</v>
      </c>
      <c r="T126" s="106"/>
      <c r="U126" s="105" t="s">
        <v>130</v>
      </c>
      <c r="V126" s="105" t="s">
        <v>130</v>
      </c>
      <c r="W126" s="106"/>
    </row>
    <row r="127" spans="1:23">
      <c r="A127" s="21"/>
      <c r="B127" s="262"/>
      <c r="C127" s="262"/>
      <c r="D127" s="262"/>
      <c r="E127" s="262"/>
      <c r="F127" s="262"/>
      <c r="G127" s="262"/>
      <c r="H127" s="262"/>
      <c r="I127" s="262"/>
      <c r="J127" s="262"/>
      <c r="K127" s="262"/>
      <c r="L127" s="262"/>
      <c r="M127" s="262"/>
      <c r="N127" s="86"/>
      <c r="O127" s="86"/>
      <c r="P127" s="107">
        <f>SUM(N127:O127)</f>
        <v>0</v>
      </c>
      <c r="Q127" s="87"/>
      <c r="R127" s="86"/>
      <c r="S127" s="107">
        <f>P127+R127</f>
        <v>0</v>
      </c>
      <c r="T127" s="21"/>
      <c r="U127" s="86"/>
      <c r="V127" s="107">
        <f>S127+U127</f>
        <v>0</v>
      </c>
      <c r="W127" s="21"/>
    </row>
    <row r="128" spans="1:23">
      <c r="A128" s="21"/>
      <c r="B128" s="262"/>
      <c r="C128" s="262"/>
      <c r="D128" s="262"/>
      <c r="E128" s="262"/>
      <c r="F128" s="262"/>
      <c r="G128" s="262"/>
      <c r="H128" s="262"/>
      <c r="I128" s="262"/>
      <c r="J128" s="262"/>
      <c r="K128" s="262"/>
      <c r="L128" s="262"/>
      <c r="M128" s="262"/>
      <c r="N128" s="86"/>
      <c r="O128" s="86"/>
      <c r="P128" s="107">
        <f t="shared" ref="P128:P136" si="23">SUM(N128:O128)</f>
        <v>0</v>
      </c>
      <c r="Q128" s="87"/>
      <c r="R128" s="86"/>
      <c r="S128" s="107">
        <f t="shared" ref="S128:S136" si="24">P128+R128</f>
        <v>0</v>
      </c>
      <c r="T128" s="21"/>
      <c r="U128" s="86"/>
      <c r="V128" s="107">
        <f t="shared" ref="V128:V136" si="25">S128+U128</f>
        <v>0</v>
      </c>
      <c r="W128" s="21"/>
    </row>
    <row r="129" spans="1:23">
      <c r="A129" s="21"/>
      <c r="B129" s="262"/>
      <c r="C129" s="262"/>
      <c r="D129" s="262"/>
      <c r="E129" s="262"/>
      <c r="F129" s="262"/>
      <c r="G129" s="262"/>
      <c r="H129" s="262"/>
      <c r="I129" s="262"/>
      <c r="J129" s="262"/>
      <c r="K129" s="262"/>
      <c r="L129" s="262"/>
      <c r="M129" s="262"/>
      <c r="N129" s="86"/>
      <c r="O129" s="86"/>
      <c r="P129" s="107">
        <f t="shared" si="23"/>
        <v>0</v>
      </c>
      <c r="Q129" s="87"/>
      <c r="R129" s="86"/>
      <c r="S129" s="107">
        <f t="shared" si="24"/>
        <v>0</v>
      </c>
      <c r="T129" s="21"/>
      <c r="U129" s="86"/>
      <c r="V129" s="107">
        <f t="shared" si="25"/>
        <v>0</v>
      </c>
      <c r="W129" s="21"/>
    </row>
    <row r="130" spans="1:23">
      <c r="A130" s="21"/>
      <c r="B130" s="262"/>
      <c r="C130" s="262"/>
      <c r="D130" s="262"/>
      <c r="E130" s="262"/>
      <c r="F130" s="262"/>
      <c r="G130" s="262"/>
      <c r="H130" s="262"/>
      <c r="I130" s="262"/>
      <c r="J130" s="262"/>
      <c r="K130" s="262"/>
      <c r="L130" s="262"/>
      <c r="M130" s="262"/>
      <c r="N130" s="86"/>
      <c r="O130" s="86"/>
      <c r="P130" s="107">
        <f t="shared" si="23"/>
        <v>0</v>
      </c>
      <c r="Q130" s="87"/>
      <c r="R130" s="86"/>
      <c r="S130" s="107">
        <f t="shared" si="24"/>
        <v>0</v>
      </c>
      <c r="T130" s="21"/>
      <c r="U130" s="86"/>
      <c r="V130" s="107">
        <f t="shared" si="25"/>
        <v>0</v>
      </c>
      <c r="W130" s="21"/>
    </row>
    <row r="131" spans="1:23">
      <c r="A131" s="21"/>
      <c r="B131" s="262"/>
      <c r="C131" s="262"/>
      <c r="D131" s="262"/>
      <c r="E131" s="262"/>
      <c r="F131" s="262"/>
      <c r="G131" s="262"/>
      <c r="H131" s="262"/>
      <c r="I131" s="262"/>
      <c r="J131" s="262"/>
      <c r="K131" s="262"/>
      <c r="L131" s="262"/>
      <c r="M131" s="262"/>
      <c r="N131" s="86"/>
      <c r="O131" s="86"/>
      <c r="P131" s="107">
        <f t="shared" si="23"/>
        <v>0</v>
      </c>
      <c r="Q131" s="87"/>
      <c r="R131" s="86"/>
      <c r="S131" s="107">
        <f t="shared" si="24"/>
        <v>0</v>
      </c>
      <c r="T131" s="21"/>
      <c r="U131" s="86"/>
      <c r="V131" s="107">
        <f t="shared" si="25"/>
        <v>0</v>
      </c>
      <c r="W131" s="21"/>
    </row>
    <row r="132" spans="1:23">
      <c r="A132" s="21"/>
      <c r="B132" s="262"/>
      <c r="C132" s="262"/>
      <c r="D132" s="262"/>
      <c r="E132" s="262"/>
      <c r="F132" s="262"/>
      <c r="G132" s="262"/>
      <c r="H132" s="262"/>
      <c r="I132" s="262"/>
      <c r="J132" s="262"/>
      <c r="K132" s="262"/>
      <c r="L132" s="262"/>
      <c r="M132" s="262"/>
      <c r="N132" s="86"/>
      <c r="O132" s="86"/>
      <c r="P132" s="107">
        <f t="shared" si="23"/>
        <v>0</v>
      </c>
      <c r="Q132" s="87"/>
      <c r="R132" s="86"/>
      <c r="S132" s="107">
        <f t="shared" si="24"/>
        <v>0</v>
      </c>
      <c r="T132" s="21"/>
      <c r="U132" s="86"/>
      <c r="V132" s="107">
        <f t="shared" si="25"/>
        <v>0</v>
      </c>
      <c r="W132" s="21"/>
    </row>
    <row r="133" spans="1:23">
      <c r="A133" s="21"/>
      <c r="B133" s="262"/>
      <c r="C133" s="262"/>
      <c r="D133" s="262"/>
      <c r="E133" s="262"/>
      <c r="F133" s="262"/>
      <c r="G133" s="262"/>
      <c r="H133" s="262"/>
      <c r="I133" s="262"/>
      <c r="J133" s="262"/>
      <c r="K133" s="262"/>
      <c r="L133" s="262"/>
      <c r="M133" s="262"/>
      <c r="N133" s="86"/>
      <c r="O133" s="86"/>
      <c r="P133" s="107">
        <f t="shared" si="23"/>
        <v>0</v>
      </c>
      <c r="Q133" s="87"/>
      <c r="R133" s="86"/>
      <c r="S133" s="107">
        <f t="shared" si="24"/>
        <v>0</v>
      </c>
      <c r="T133" s="21"/>
      <c r="U133" s="86"/>
      <c r="V133" s="107">
        <f t="shared" si="25"/>
        <v>0</v>
      </c>
      <c r="W133" s="21"/>
    </row>
    <row r="134" spans="1:23">
      <c r="A134" s="21"/>
      <c r="B134" s="262"/>
      <c r="C134" s="262"/>
      <c r="D134" s="262"/>
      <c r="E134" s="262"/>
      <c r="F134" s="262"/>
      <c r="G134" s="262"/>
      <c r="H134" s="262"/>
      <c r="I134" s="262"/>
      <c r="J134" s="262"/>
      <c r="K134" s="262"/>
      <c r="L134" s="262"/>
      <c r="M134" s="262"/>
      <c r="N134" s="86"/>
      <c r="O134" s="86"/>
      <c r="P134" s="107">
        <f t="shared" si="23"/>
        <v>0</v>
      </c>
      <c r="Q134" s="87"/>
      <c r="R134" s="86"/>
      <c r="S134" s="107">
        <f t="shared" si="24"/>
        <v>0</v>
      </c>
      <c r="T134" s="21"/>
      <c r="U134" s="86"/>
      <c r="V134" s="107">
        <f t="shared" si="25"/>
        <v>0</v>
      </c>
      <c r="W134" s="21"/>
    </row>
    <row r="135" spans="1:23">
      <c r="A135" s="21"/>
      <c r="B135" s="262"/>
      <c r="C135" s="262"/>
      <c r="D135" s="262"/>
      <c r="E135" s="262"/>
      <c r="F135" s="262"/>
      <c r="G135" s="262"/>
      <c r="H135" s="262"/>
      <c r="I135" s="262"/>
      <c r="J135" s="262"/>
      <c r="K135" s="262"/>
      <c r="L135" s="262"/>
      <c r="M135" s="262"/>
      <c r="N135" s="86"/>
      <c r="O135" s="86"/>
      <c r="P135" s="107">
        <f t="shared" si="23"/>
        <v>0</v>
      </c>
      <c r="Q135" s="87"/>
      <c r="R135" s="86"/>
      <c r="S135" s="107">
        <f t="shared" si="24"/>
        <v>0</v>
      </c>
      <c r="T135" s="21"/>
      <c r="U135" s="86"/>
      <c r="V135" s="107">
        <f t="shared" si="25"/>
        <v>0</v>
      </c>
      <c r="W135" s="21"/>
    </row>
    <row r="136" spans="1:23">
      <c r="A136" s="21"/>
      <c r="B136" s="262"/>
      <c r="C136" s="262"/>
      <c r="D136" s="262"/>
      <c r="E136" s="262"/>
      <c r="F136" s="262"/>
      <c r="G136" s="262"/>
      <c r="H136" s="262"/>
      <c r="I136" s="262"/>
      <c r="J136" s="262"/>
      <c r="K136" s="262"/>
      <c r="L136" s="262"/>
      <c r="M136" s="262"/>
      <c r="N136" s="86"/>
      <c r="O136" s="86"/>
      <c r="P136" s="107">
        <f t="shared" si="23"/>
        <v>0</v>
      </c>
      <c r="Q136" s="87"/>
      <c r="R136" s="86"/>
      <c r="S136" s="107">
        <f t="shared" si="24"/>
        <v>0</v>
      </c>
      <c r="T136" s="21"/>
      <c r="U136" s="86"/>
      <c r="V136" s="107">
        <f t="shared" si="25"/>
        <v>0</v>
      </c>
      <c r="W136" s="21"/>
    </row>
    <row r="137" spans="1:23">
      <c r="A137" s="118"/>
      <c r="B137" s="118"/>
      <c r="C137" s="118"/>
      <c r="D137" s="118"/>
      <c r="E137" s="118"/>
      <c r="F137" s="118"/>
      <c r="G137" s="118"/>
      <c r="H137" s="140"/>
      <c r="I137" s="140"/>
      <c r="J137" s="140"/>
      <c r="K137" s="140"/>
      <c r="L137" s="141"/>
      <c r="M137" s="141" t="s">
        <v>168</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c r="A139" s="161"/>
      <c r="B139" s="162"/>
      <c r="C139" s="163"/>
      <c r="D139" s="163"/>
      <c r="E139" s="163"/>
      <c r="F139" s="163"/>
      <c r="G139" s="163"/>
      <c r="H139" s="163"/>
      <c r="I139" s="163"/>
      <c r="J139" s="163"/>
      <c r="K139" s="163"/>
      <c r="L139" s="163"/>
      <c r="M139" s="164" t="s">
        <v>169</v>
      </c>
      <c r="N139" s="165">
        <f>N120+N122+N137</f>
        <v>54999.63</v>
      </c>
      <c r="O139" s="165">
        <f>O120+O122+O137</f>
        <v>0</v>
      </c>
      <c r="P139" s="165">
        <f>P120+P122+P137</f>
        <v>54999.63</v>
      </c>
      <c r="Q139" s="155" t="str">
        <f>IF(O139=0,"","Amendment total must equal zero")</f>
        <v/>
      </c>
      <c r="R139" s="165">
        <f>R120+R122+R137</f>
        <v>0</v>
      </c>
      <c r="S139" s="165">
        <f>S120+S122+S137</f>
        <v>54999.63</v>
      </c>
      <c r="T139" s="155" t="str">
        <f>IF(R139=0,"","Amendment total must equal zero")</f>
        <v/>
      </c>
      <c r="U139" s="165">
        <f>U120+U122+U137</f>
        <v>0</v>
      </c>
      <c r="V139" s="165">
        <f>V120+V122+V137</f>
        <v>54999.63</v>
      </c>
      <c r="W139" s="155" t="str">
        <f>IF(U139=0,"","Amendment total must equal zero")</f>
        <v/>
      </c>
    </row>
    <row r="140" spans="1:23" ht="15.75" thickTop="1">
      <c r="B140" s="85"/>
      <c r="C140" s="85"/>
      <c r="D140" s="85"/>
      <c r="E140" s="85"/>
      <c r="F140" s="85"/>
      <c r="G140" s="85"/>
      <c r="H140" s="85"/>
      <c r="I140" s="85"/>
      <c r="J140" s="85"/>
      <c r="K140" s="85"/>
      <c r="L140" s="85"/>
      <c r="M140" s="85"/>
      <c r="N140" s="85"/>
      <c r="O140" s="85"/>
      <c r="P140" s="85"/>
      <c r="R140" s="85"/>
      <c r="S140" s="85"/>
      <c r="U140" s="85"/>
      <c r="V140" s="85"/>
    </row>
    <row r="141" spans="1:23">
      <c r="N141" s="166"/>
      <c r="O141" s="167" t="s">
        <v>123</v>
      </c>
      <c r="P141" s="266" t="s">
        <v>170</v>
      </c>
      <c r="Q141" s="267"/>
      <c r="R141" s="167" t="s">
        <v>126</v>
      </c>
      <c r="S141" s="266" t="s">
        <v>170</v>
      </c>
      <c r="T141" s="267"/>
      <c r="U141" s="167" t="s">
        <v>127</v>
      </c>
      <c r="V141" s="266" t="s">
        <v>170</v>
      </c>
      <c r="W141" s="267"/>
    </row>
    <row r="142" spans="1:23">
      <c r="N142" s="168" t="s">
        <v>171</v>
      </c>
      <c r="O142" s="22" t="s">
        <v>116</v>
      </c>
      <c r="P142" s="268" t="s">
        <v>172</v>
      </c>
      <c r="Q142" s="269"/>
      <c r="R142" s="22"/>
      <c r="S142" s="268"/>
      <c r="T142" s="269"/>
      <c r="U142" s="22"/>
      <c r="V142" s="268"/>
      <c r="W142" s="269"/>
    </row>
    <row r="143" spans="1:23">
      <c r="N143" s="168" t="s">
        <v>173</v>
      </c>
      <c r="O143" s="23" t="s">
        <v>174</v>
      </c>
      <c r="P143" s="270"/>
      <c r="Q143" s="271"/>
      <c r="R143" s="23"/>
      <c r="S143" s="270"/>
      <c r="T143" s="271"/>
      <c r="U143" s="23"/>
      <c r="V143" s="270"/>
      <c r="W143" s="271"/>
    </row>
    <row r="144" spans="1:23">
      <c r="N144" s="168" t="s">
        <v>175</v>
      </c>
      <c r="O144" s="24" t="s">
        <v>176</v>
      </c>
      <c r="P144" s="272"/>
      <c r="Q144" s="273"/>
      <c r="R144" s="24"/>
      <c r="S144" s="272"/>
      <c r="T144" s="273"/>
      <c r="U144" s="24"/>
      <c r="V144" s="272"/>
      <c r="W144" s="273"/>
    </row>
  </sheetData>
  <sheetProtection algorithmName="SHA-512" hashValue="Jp9/Aty+YUk46Tn7LrLq+8PV73n0QFAmu0xPZWvr/vx6wVa6H1Lo8tdRsV1v24OfYx0Usz4Qhoaney1+p81Z3w==" saltValue="hMISWK7TAOlnafga8tUdMA==" spinCount="100000" sheet="1" objects="1" scenarios="1" formatColumns="0" selectLockedCells="1"/>
  <mergeCells count="110">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B105:M105"/>
    <mergeCell ref="B49:M49"/>
    <mergeCell ref="B63:M63"/>
    <mergeCell ref="B64:M64"/>
    <mergeCell ref="B65:M65"/>
    <mergeCell ref="B86:M86"/>
    <mergeCell ref="B66:M66"/>
    <mergeCell ref="A62:M62"/>
    <mergeCell ref="B91:M91"/>
    <mergeCell ref="B92:M92"/>
    <mergeCell ref="A76:M76"/>
    <mergeCell ref="B47:M47"/>
    <mergeCell ref="A61:W61"/>
    <mergeCell ref="B41:M41"/>
    <mergeCell ref="B42:M42"/>
    <mergeCell ref="B56:M56"/>
    <mergeCell ref="B48:M48"/>
    <mergeCell ref="A104:M104"/>
    <mergeCell ref="B99:M99"/>
    <mergeCell ref="B100:M100"/>
    <mergeCell ref="B101:M101"/>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A11:N14"/>
    <mergeCell ref="B18:M18"/>
    <mergeCell ref="B19:M19"/>
    <mergeCell ref="B20:M20"/>
    <mergeCell ref="A3:N3"/>
    <mergeCell ref="A17:M17"/>
    <mergeCell ref="B21:M21"/>
    <mergeCell ref="B22:M22"/>
    <mergeCell ref="B23:M23"/>
    <mergeCell ref="A16:W16"/>
    <mergeCell ref="M8:N8"/>
  </mergeCells>
  <conditionalFormatting sqref="L8">
    <cfRule type="cellIs" dxfId="15" priority="2" operator="greaterThan">
      <formula>ROUND($D$1/1.05*0.05,0)</formula>
    </cfRule>
  </conditionalFormatting>
  <conditionalFormatting sqref="M8:N8">
    <cfRule type="expression" dxfId="14" priority="1">
      <formula>L8&gt;ROUND(D1/1.05*0.05,0)</formula>
    </cfRule>
  </conditionalFormatting>
  <conditionalFormatting sqref="O139">
    <cfRule type="cellIs" dxfId="13" priority="10" operator="notEqual">
      <formula>0</formula>
    </cfRule>
  </conditionalFormatting>
  <conditionalFormatting sqref="O123:P123">
    <cfRule type="cellIs" dxfId="12" priority="18" operator="notEqual">
      <formula>0</formula>
    </cfRule>
  </conditionalFormatting>
  <conditionalFormatting sqref="Q139">
    <cfRule type="expression" dxfId="11" priority="9">
      <formula>O139&lt;&gt;0</formula>
    </cfRule>
  </conditionalFormatting>
  <conditionalFormatting sqref="R139">
    <cfRule type="cellIs" dxfId="10" priority="7" operator="notEqual">
      <formula>0</formula>
    </cfRule>
  </conditionalFormatting>
  <conditionalFormatting sqref="R123:S123">
    <cfRule type="cellIs" dxfId="9" priority="4" operator="notEqual">
      <formula>0</formula>
    </cfRule>
  </conditionalFormatting>
  <conditionalFormatting sqref="T139">
    <cfRule type="expression" dxfId="8" priority="8">
      <formula>R139&lt;&gt;0</formula>
    </cfRule>
  </conditionalFormatting>
  <conditionalFormatting sqref="U139">
    <cfRule type="cellIs" dxfId="7" priority="5" operator="notEqual">
      <formula>0</formula>
    </cfRule>
  </conditionalFormatting>
  <conditionalFormatting sqref="U123:V123">
    <cfRule type="cellIs" dxfId="6" priority="3" operator="notEqual">
      <formula>0</formula>
    </cfRule>
  </conditionalFormatting>
  <conditionalFormatting sqref="W139">
    <cfRule type="expression" dxfId="5" priority="6">
      <formula>U139&lt;&gt;0</formula>
    </cfRule>
  </conditionalFormatting>
  <pageMargins left="0.5" right="0.5" top="0.5" bottom="0.5" header="0.3" footer="0.3"/>
  <pageSetup paperSize="5"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c r="A1" s="279" t="s">
        <v>177</v>
      </c>
      <c r="B1" s="279"/>
      <c r="C1" s="279"/>
      <c r="E1" s="279" t="s">
        <v>123</v>
      </c>
      <c r="F1" s="279"/>
      <c r="G1" s="279"/>
      <c r="I1" s="279" t="s">
        <v>126</v>
      </c>
      <c r="J1" s="279"/>
      <c r="K1" s="279"/>
      <c r="M1" s="279" t="s">
        <v>127</v>
      </c>
      <c r="N1" s="279"/>
      <c r="O1" s="279"/>
    </row>
    <row r="2" spans="1:15">
      <c r="A2" s="280" t="s">
        <v>178</v>
      </c>
      <c r="B2" s="280"/>
      <c r="C2" s="9" t="s">
        <v>130</v>
      </c>
      <c r="E2" s="280" t="s">
        <v>178</v>
      </c>
      <c r="F2" s="280"/>
      <c r="G2" s="9" t="s">
        <v>130</v>
      </c>
      <c r="I2" s="280" t="s">
        <v>178</v>
      </c>
      <c r="J2" s="280"/>
      <c r="K2" s="9" t="s">
        <v>130</v>
      </c>
      <c r="M2" s="280" t="s">
        <v>178</v>
      </c>
      <c r="N2" s="280"/>
      <c r="O2" s="9" t="s">
        <v>130</v>
      </c>
    </row>
    <row r="3" spans="1:15">
      <c r="A3" s="284" t="s">
        <v>179</v>
      </c>
      <c r="B3" s="285"/>
      <c r="C3" s="171"/>
      <c r="E3" s="284" t="s">
        <v>180</v>
      </c>
      <c r="F3" s="285"/>
      <c r="G3" s="171"/>
      <c r="I3" s="284" t="s">
        <v>180</v>
      </c>
      <c r="J3" s="285"/>
      <c r="K3" s="171"/>
      <c r="M3" s="284" t="s">
        <v>180</v>
      </c>
      <c r="N3" s="285"/>
      <c r="O3" s="171"/>
    </row>
    <row r="4" spans="1:15">
      <c r="A4" s="172" t="s">
        <v>181</v>
      </c>
      <c r="B4" s="169" t="s">
        <v>121</v>
      </c>
      <c r="C4" s="171">
        <f>'Budget Details &amp; Amendments'!N29</f>
        <v>0</v>
      </c>
      <c r="E4" s="172" t="s">
        <v>181</v>
      </c>
      <c r="F4" s="169" t="s">
        <v>121</v>
      </c>
      <c r="G4" s="171">
        <f>'Budget Details &amp; Amendments'!P29</f>
        <v>0</v>
      </c>
      <c r="I4" s="172" t="s">
        <v>181</v>
      </c>
      <c r="J4" s="169" t="s">
        <v>121</v>
      </c>
      <c r="K4" s="171">
        <f>'Budget Details &amp; Amendments'!S29</f>
        <v>0</v>
      </c>
      <c r="M4" s="172" t="s">
        <v>181</v>
      </c>
      <c r="N4" s="169" t="s">
        <v>121</v>
      </c>
      <c r="O4" s="171">
        <f>'Budget Details &amp; Amendments'!V29</f>
        <v>0</v>
      </c>
    </row>
    <row r="5" spans="1:15">
      <c r="A5" s="172" t="s">
        <v>182</v>
      </c>
      <c r="B5" s="169" t="s">
        <v>132</v>
      </c>
      <c r="C5" s="171">
        <f>'Budget Details &amp; Amendments'!N43</f>
        <v>30773</v>
      </c>
      <c r="E5" s="172" t="s">
        <v>182</v>
      </c>
      <c r="F5" s="169" t="s">
        <v>132</v>
      </c>
      <c r="G5" s="171">
        <f>'Budget Details &amp; Amendments'!P43</f>
        <v>30773</v>
      </c>
      <c r="I5" s="172" t="s">
        <v>182</v>
      </c>
      <c r="J5" s="169" t="s">
        <v>132</v>
      </c>
      <c r="K5" s="171">
        <f>'Budget Details &amp; Amendments'!S43</f>
        <v>30773</v>
      </c>
      <c r="M5" s="172" t="s">
        <v>182</v>
      </c>
      <c r="N5" s="169" t="s">
        <v>132</v>
      </c>
      <c r="O5" s="171">
        <f>'Budget Details &amp; Amendments'!V43</f>
        <v>30773</v>
      </c>
    </row>
    <row r="6" spans="1:15">
      <c r="A6" s="172" t="s">
        <v>183</v>
      </c>
      <c r="B6" s="169" t="s">
        <v>184</v>
      </c>
      <c r="C6" s="171">
        <f>'Budget Details &amp; Amendments'!N57</f>
        <v>12791</v>
      </c>
      <c r="E6" s="172" t="s">
        <v>183</v>
      </c>
      <c r="F6" s="169" t="s">
        <v>184</v>
      </c>
      <c r="G6" s="171">
        <f>'Budget Details &amp; Amendments'!P57</f>
        <v>12791</v>
      </c>
      <c r="I6" s="172" t="s">
        <v>183</v>
      </c>
      <c r="J6" s="169" t="s">
        <v>184</v>
      </c>
      <c r="K6" s="171">
        <f>'Budget Details &amp; Amendments'!S57</f>
        <v>12791</v>
      </c>
      <c r="M6" s="172" t="s">
        <v>183</v>
      </c>
      <c r="N6" s="169" t="s">
        <v>184</v>
      </c>
      <c r="O6" s="171">
        <f>'Budget Details &amp; Amendments'!V57</f>
        <v>12791</v>
      </c>
    </row>
    <row r="7" spans="1:15" s="9" customFormat="1">
      <c r="A7" s="173"/>
      <c r="B7" s="174" t="s">
        <v>185</v>
      </c>
      <c r="C7" s="175">
        <f>SUM(C4:C6)</f>
        <v>43564</v>
      </c>
      <c r="E7" s="173"/>
      <c r="F7" s="174" t="s">
        <v>185</v>
      </c>
      <c r="G7" s="175">
        <f>SUM(G4:G6)</f>
        <v>43564</v>
      </c>
      <c r="I7" s="173"/>
      <c r="J7" s="174" t="s">
        <v>185</v>
      </c>
      <c r="K7" s="175">
        <f>SUM(K4:K6)</f>
        <v>43564</v>
      </c>
      <c r="M7" s="173"/>
      <c r="N7" s="174" t="s">
        <v>185</v>
      </c>
      <c r="O7" s="175">
        <f>SUM(O4:O6)</f>
        <v>43564</v>
      </c>
    </row>
    <row r="9" spans="1:15">
      <c r="A9" s="280" t="s">
        <v>186</v>
      </c>
      <c r="B9" s="280"/>
      <c r="E9" s="280" t="s">
        <v>186</v>
      </c>
      <c r="F9" s="280"/>
      <c r="I9" s="280" t="s">
        <v>186</v>
      </c>
      <c r="J9" s="280"/>
      <c r="M9" s="280" t="s">
        <v>186</v>
      </c>
      <c r="N9" s="280"/>
    </row>
    <row r="10" spans="1:15">
      <c r="A10" s="172" t="s">
        <v>187</v>
      </c>
      <c r="B10" s="169" t="s">
        <v>141</v>
      </c>
      <c r="C10" s="171">
        <f>'Budget Details &amp; Amendments'!N74</f>
        <v>0</v>
      </c>
      <c r="E10" s="172" t="s">
        <v>187</v>
      </c>
      <c r="F10" s="169" t="s">
        <v>141</v>
      </c>
      <c r="G10" s="171">
        <f>'Budget Details &amp; Amendments'!P74</f>
        <v>0</v>
      </c>
      <c r="I10" s="172" t="s">
        <v>187</v>
      </c>
      <c r="J10" s="169" t="s">
        <v>141</v>
      </c>
      <c r="K10" s="171">
        <f>'Budget Details &amp; Amendments'!S74</f>
        <v>0</v>
      </c>
      <c r="M10" s="172" t="s">
        <v>187</v>
      </c>
      <c r="N10" s="169" t="s">
        <v>141</v>
      </c>
      <c r="O10" s="171">
        <f>'Budget Details &amp; Amendments'!V74</f>
        <v>0</v>
      </c>
    </row>
    <row r="11" spans="1:15">
      <c r="A11" s="172" t="s">
        <v>188</v>
      </c>
      <c r="B11" s="169" t="s">
        <v>143</v>
      </c>
      <c r="C11" s="171">
        <f>'Budget Details &amp; Amendments'!N88</f>
        <v>0</v>
      </c>
      <c r="E11" s="172" t="s">
        <v>188</v>
      </c>
      <c r="F11" s="169" t="s">
        <v>143</v>
      </c>
      <c r="G11" s="171">
        <f>'Budget Details &amp; Amendments'!P88</f>
        <v>0</v>
      </c>
      <c r="I11" s="172" t="s">
        <v>188</v>
      </c>
      <c r="J11" s="169" t="s">
        <v>143</v>
      </c>
      <c r="K11" s="171">
        <f>'Budget Details &amp; Amendments'!S88</f>
        <v>0</v>
      </c>
      <c r="M11" s="172" t="s">
        <v>188</v>
      </c>
      <c r="N11" s="169" t="s">
        <v>143</v>
      </c>
      <c r="O11" s="171">
        <f>'Budget Details &amp; Amendments'!V88</f>
        <v>0</v>
      </c>
    </row>
    <row r="12" spans="1:15">
      <c r="A12" s="172" t="s">
        <v>189</v>
      </c>
      <c r="B12" s="169" t="s">
        <v>145</v>
      </c>
      <c r="C12" s="171">
        <f>'Budget Details &amp; Amendments'!N102</f>
        <v>3496.6</v>
      </c>
      <c r="E12" s="172" t="s">
        <v>189</v>
      </c>
      <c r="F12" s="169" t="s">
        <v>145</v>
      </c>
      <c r="G12" s="171">
        <f>'Budget Details &amp; Amendments'!P102</f>
        <v>3129.6</v>
      </c>
      <c r="I12" s="172" t="s">
        <v>189</v>
      </c>
      <c r="J12" s="169" t="s">
        <v>145</v>
      </c>
      <c r="K12" s="171">
        <f>'Budget Details &amp; Amendments'!S102</f>
        <v>3129.6</v>
      </c>
      <c r="M12" s="172" t="s">
        <v>189</v>
      </c>
      <c r="N12" s="169" t="s">
        <v>145</v>
      </c>
      <c r="O12" s="171">
        <f>'Budget Details &amp; Amendments'!V102</f>
        <v>3129.6</v>
      </c>
    </row>
    <row r="13" spans="1:15">
      <c r="A13" s="176" t="s">
        <v>190</v>
      </c>
      <c r="B13" s="169" t="s">
        <v>157</v>
      </c>
      <c r="C13" s="171">
        <f>'Budget Details &amp; Amendments'!N116</f>
        <v>5320</v>
      </c>
      <c r="E13" s="176" t="s">
        <v>190</v>
      </c>
      <c r="F13" s="169" t="s">
        <v>157</v>
      </c>
      <c r="G13" s="171">
        <f>'Budget Details &amp; Amendments'!P116</f>
        <v>5687</v>
      </c>
      <c r="I13" s="176" t="s">
        <v>190</v>
      </c>
      <c r="J13" s="169" t="s">
        <v>157</v>
      </c>
      <c r="K13" s="171">
        <f>'Budget Details &amp; Amendments'!S116</f>
        <v>5687</v>
      </c>
      <c r="M13" s="176" t="s">
        <v>190</v>
      </c>
      <c r="N13" s="169" t="s">
        <v>157</v>
      </c>
      <c r="O13" s="171">
        <f>'Budget Details &amp; Amendments'!V116</f>
        <v>5687</v>
      </c>
    </row>
    <row r="14" spans="1:15" s="9" customFormat="1">
      <c r="A14" s="173"/>
      <c r="B14" s="174" t="s">
        <v>191</v>
      </c>
      <c r="C14" s="175">
        <f>SUM(C10:C13)</f>
        <v>8816.6</v>
      </c>
      <c r="E14" s="173"/>
      <c r="F14" s="174" t="s">
        <v>191</v>
      </c>
      <c r="G14" s="175">
        <f>SUM(G10:G13)</f>
        <v>8816.6</v>
      </c>
      <c r="I14" s="173"/>
      <c r="J14" s="174" t="s">
        <v>191</v>
      </c>
      <c r="K14" s="175">
        <f>SUM(K10:K13)</f>
        <v>8816.6</v>
      </c>
      <c r="M14" s="173"/>
      <c r="N14" s="174" t="s">
        <v>191</v>
      </c>
      <c r="O14" s="175">
        <f>SUM(O10:O13)</f>
        <v>8816.6</v>
      </c>
    </row>
    <row r="15" spans="1:15">
      <c r="C15" s="177"/>
      <c r="G15" s="177"/>
      <c r="K15" s="177"/>
      <c r="O15" s="177"/>
    </row>
    <row r="16" spans="1:15" s="9" customFormat="1">
      <c r="A16" s="178"/>
      <c r="B16" s="174" t="s">
        <v>192</v>
      </c>
      <c r="C16" s="175">
        <f>C7+C14</f>
        <v>52380.6</v>
      </c>
      <c r="E16" s="178"/>
      <c r="F16" s="174" t="s">
        <v>192</v>
      </c>
      <c r="G16" s="175">
        <f>G7+G14</f>
        <v>52380.6</v>
      </c>
      <c r="I16" s="178"/>
      <c r="J16" s="174" t="s">
        <v>192</v>
      </c>
      <c r="K16" s="175">
        <f>K7+K14</f>
        <v>52380.6</v>
      </c>
      <c r="M16" s="178"/>
      <c r="N16" s="174" t="s">
        <v>192</v>
      </c>
      <c r="O16" s="175">
        <f>O7+O14</f>
        <v>52380.6</v>
      </c>
    </row>
    <row r="17" spans="1:15">
      <c r="A17" s="179"/>
      <c r="B17" s="9"/>
      <c r="C17" s="177"/>
      <c r="E17" s="179"/>
      <c r="F17" s="9"/>
      <c r="G17" s="177"/>
      <c r="I17" s="179"/>
      <c r="J17" s="9"/>
      <c r="K17" s="177"/>
      <c r="M17" s="179"/>
      <c r="N17" s="9"/>
      <c r="O17" s="177"/>
    </row>
    <row r="18" spans="1:15" s="9" customFormat="1">
      <c r="A18" s="178" t="s">
        <v>193</v>
      </c>
      <c r="B18" s="174" t="s">
        <v>194</v>
      </c>
      <c r="C18" s="175">
        <f>'Budget Details &amp; Amendments'!N122</f>
        <v>2619.0300000000002</v>
      </c>
      <c r="E18" s="178" t="s">
        <v>193</v>
      </c>
      <c r="F18" s="174" t="s">
        <v>194</v>
      </c>
      <c r="G18" s="175">
        <f>'Budget Details &amp; Amendments'!P122</f>
        <v>2619.0300000000002</v>
      </c>
      <c r="I18" s="178" t="s">
        <v>193</v>
      </c>
      <c r="J18" s="174" t="s">
        <v>194</v>
      </c>
      <c r="K18" s="175">
        <f>'Budget Details &amp; Amendments'!S122</f>
        <v>2619.0300000000002</v>
      </c>
      <c r="M18" s="178" t="s">
        <v>193</v>
      </c>
      <c r="N18" s="174" t="s">
        <v>194</v>
      </c>
      <c r="O18" s="175">
        <f>'Budget Details &amp; Amendments'!V122</f>
        <v>2619.0300000000002</v>
      </c>
    </row>
    <row r="19" spans="1:15">
      <c r="A19" s="9"/>
      <c r="B19" s="9"/>
      <c r="C19" s="177"/>
      <c r="E19" s="9"/>
      <c r="F19" s="9"/>
      <c r="G19" s="177"/>
      <c r="I19" s="9"/>
      <c r="J19" s="9"/>
      <c r="K19" s="177"/>
      <c r="M19" s="9"/>
      <c r="N19" s="9"/>
      <c r="O19" s="177"/>
    </row>
    <row r="20" spans="1:15" s="9" customFormat="1">
      <c r="A20" s="178" t="s">
        <v>195</v>
      </c>
      <c r="B20" s="174" t="s">
        <v>196</v>
      </c>
      <c r="C20" s="175">
        <f>'Budget Details &amp; Amendments'!N137</f>
        <v>0</v>
      </c>
      <c r="E20" s="178" t="s">
        <v>195</v>
      </c>
      <c r="F20" s="174" t="s">
        <v>196</v>
      </c>
      <c r="G20" s="175">
        <f>'Budget Details &amp; Amendments'!P137</f>
        <v>0</v>
      </c>
      <c r="I20" s="178" t="s">
        <v>195</v>
      </c>
      <c r="J20" s="174" t="s">
        <v>196</v>
      </c>
      <c r="K20" s="175">
        <f>'Budget Details &amp; Amendments'!S137</f>
        <v>0</v>
      </c>
      <c r="M20" s="178" t="s">
        <v>195</v>
      </c>
      <c r="N20" s="174" t="s">
        <v>196</v>
      </c>
      <c r="O20" s="175">
        <f>'Budget Details &amp; Amendments'!V137</f>
        <v>0</v>
      </c>
    </row>
    <row r="21" spans="1:15">
      <c r="A21" s="9"/>
      <c r="B21" s="9"/>
      <c r="C21" s="177"/>
      <c r="E21" s="9"/>
      <c r="F21" s="9"/>
      <c r="G21" s="177"/>
      <c r="I21" s="9"/>
      <c r="J21" s="9"/>
      <c r="K21" s="177"/>
      <c r="M21" s="9"/>
      <c r="N21" s="9"/>
      <c r="O21" s="177"/>
    </row>
    <row r="22" spans="1:15" s="9" customFormat="1">
      <c r="A22" s="173"/>
      <c r="B22" s="174" t="s">
        <v>197</v>
      </c>
      <c r="C22" s="175">
        <f>C16+C18+C20</f>
        <v>54999.63</v>
      </c>
      <c r="E22" s="173"/>
      <c r="F22" s="174" t="s">
        <v>197</v>
      </c>
      <c r="G22" s="175">
        <f>G16+G18+G20</f>
        <v>54999.63</v>
      </c>
      <c r="I22" s="173"/>
      <c r="J22" s="174" t="s">
        <v>197</v>
      </c>
      <c r="K22" s="175">
        <f>K16+K18+K20</f>
        <v>54999.63</v>
      </c>
      <c r="M22" s="173"/>
      <c r="N22" s="174" t="s">
        <v>197</v>
      </c>
      <c r="O22" s="175">
        <f>O16+O18+O20</f>
        <v>54999.63</v>
      </c>
    </row>
    <row r="25" spans="1:15" ht="15.75" thickBot="1"/>
    <row r="26" spans="1:15" ht="15.75" thickBot="1">
      <c r="A26" s="281" t="s">
        <v>198</v>
      </c>
      <c r="B26" s="282"/>
      <c r="C26" s="282"/>
      <c r="D26" s="282"/>
      <c r="E26" s="282"/>
      <c r="F26" s="282"/>
      <c r="G26" s="283"/>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26:G26"/>
    <mergeCell ref="A3:B3"/>
    <mergeCell ref="E3:F3"/>
    <mergeCell ref="I3:J3"/>
    <mergeCell ref="M3:N3"/>
    <mergeCell ref="A9:B9"/>
    <mergeCell ref="E9:F9"/>
    <mergeCell ref="I9:J9"/>
    <mergeCell ref="M9:N9"/>
    <mergeCell ref="A1:C1"/>
    <mergeCell ref="E1:G1"/>
    <mergeCell ref="I1:K1"/>
    <mergeCell ref="M1:O1"/>
    <mergeCell ref="A2:B2"/>
    <mergeCell ref="E2:F2"/>
    <mergeCell ref="I2:J2"/>
    <mergeCell ref="M2:N2"/>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10"/>
      <c r="B1" s="10"/>
      <c r="C1" s="11"/>
      <c r="D1" s="12" t="s">
        <v>199</v>
      </c>
      <c r="E1" s="13"/>
      <c r="F1" s="14" t="s">
        <v>123</v>
      </c>
      <c r="G1" s="13"/>
      <c r="H1" s="12" t="s">
        <v>126</v>
      </c>
      <c r="I1" s="13"/>
      <c r="J1" s="12" t="s">
        <v>127</v>
      </c>
    </row>
    <row r="2" spans="1:10" ht="15.75">
      <c r="A2" s="15"/>
      <c r="B2" s="9"/>
      <c r="D2" s="16"/>
      <c r="F2" s="17"/>
      <c r="H2" s="16"/>
      <c r="J2" s="16"/>
    </row>
    <row r="3" spans="1:10" ht="15.75">
      <c r="A3" s="15" t="s">
        <v>200</v>
      </c>
      <c r="B3" s="9" t="str">
        <f>Narrative!C3</f>
        <v>Orientation Modules</v>
      </c>
      <c r="D3" s="16">
        <f>SUMIF('Budget Details &amp; Amendments'!$A$19:$A$136,1,'Budget Details &amp; Amendments'!$N$19:$N$136)</f>
        <v>0</v>
      </c>
      <c r="F3" s="16">
        <f>SUMIF('Budget Details &amp; Amendments'!$A$19:$A$136,1,'Budget Details &amp; Amendments'!$P$19:$P$136)</f>
        <v>0</v>
      </c>
      <c r="H3" s="16">
        <f>SUMIF('Budget Details &amp; Amendments'!$A$19:$A$136,1,'Budget Details &amp; Amendments'!$S$19:$S$136)</f>
        <v>0</v>
      </c>
      <c r="J3" s="16">
        <f>SUMIF('Budget Details &amp; Amendments'!$A$19:$A$136,1,'Budget Details &amp; Amendments'!$V$19:$V$136)</f>
        <v>0</v>
      </c>
    </row>
    <row r="4" spans="1:10" ht="15.75">
      <c r="A4" s="15" t="s">
        <v>201</v>
      </c>
      <c r="B4" s="9" t="str">
        <f>Narrative!C45</f>
        <v>WOW Event (World of Work)</v>
      </c>
      <c r="D4" s="16">
        <f>SUMIF('Budget Details &amp; Amendments'!$A$19:$A$136,2,'Budget Details &amp; Amendments'!$N$19:$N$136)</f>
        <v>3800</v>
      </c>
      <c r="F4" s="16">
        <f>SUMIF('Budget Details &amp; Amendments'!$A$19:$A$136,2,'Budget Details &amp; Amendments'!$P$19:$P$136)</f>
        <v>3800</v>
      </c>
      <c r="H4" s="16">
        <f>SUMIF('Budget Details &amp; Amendments'!$A$19:$A$136,2,'Budget Details &amp; Amendments'!$S$19:$S$136)</f>
        <v>3800</v>
      </c>
      <c r="J4" s="16">
        <f>SUMIF('Budget Details &amp; Amendments'!$A$19:$A$136,2,'Budget Details &amp; Amendments'!$V$19:$V$136)</f>
        <v>3800</v>
      </c>
    </row>
    <row r="5" spans="1:10" ht="15.75">
      <c r="A5" s="15" t="s">
        <v>202</v>
      </c>
      <c r="B5" s="9" t="str">
        <f>Narrative!C87</f>
        <v>CTE Pathways</v>
      </c>
      <c r="D5" s="16">
        <f>SUMIF('Budget Details &amp; Amendments'!$A$19:$A$136,3,'Budget Details &amp; Amendments'!$N$19:$N$136)</f>
        <v>0</v>
      </c>
      <c r="F5" s="16">
        <f>SUMIF('Budget Details &amp; Amendments'!$A$19:$A$136,3,'Budget Details &amp; Amendments'!$P$19:$P$136)</f>
        <v>0</v>
      </c>
      <c r="H5" s="16">
        <f>SUMIF('Budget Details &amp; Amendments'!$A$19:$A$136,3,'Budget Details &amp; Amendments'!$S$19:$S$136)</f>
        <v>0</v>
      </c>
      <c r="J5" s="16">
        <f>SUMIF('Budget Details &amp; Amendments'!$A$19:$A$136,3,'Budget Details &amp; Amendments'!$V$19:$V$136)</f>
        <v>0</v>
      </c>
    </row>
    <row r="6" spans="1:10" ht="15.75">
      <c r="A6" s="15" t="s">
        <v>203</v>
      </c>
      <c r="B6" s="9" t="str">
        <f>Narrative!C129</f>
        <v>Partner Outreach and Expansion</v>
      </c>
      <c r="D6" s="16">
        <f>SUMIF('Budget Details &amp; Amendments'!$A$19:$A$136,4,'Budget Details &amp; Amendments'!$N$19:$N$136)</f>
        <v>0</v>
      </c>
      <c r="F6" s="16">
        <f>SUMIF('Budget Details &amp; Amendments'!$A$19:$A$136,4,'Budget Details &amp; Amendments'!$P$19:$P$136)</f>
        <v>0</v>
      </c>
      <c r="H6" s="16">
        <f>SUMIF('Budget Details &amp; Amendments'!$A$19:$A$136,4,'Budget Details &amp; Amendments'!$S$19:$S$136)</f>
        <v>0</v>
      </c>
      <c r="J6" s="16">
        <f>SUMIF('Budget Details &amp; Amendments'!$A$19:$A$136,4,'Budget Details &amp; Amendments'!$V$19:$V$136)</f>
        <v>0</v>
      </c>
    </row>
    <row r="7" spans="1:10" ht="15.75">
      <c r="A7" s="15" t="s">
        <v>204</v>
      </c>
      <c r="B7" s="9" t="str">
        <f>Narrative!C171</f>
        <v>Campus Engagement</v>
      </c>
      <c r="D7" s="16">
        <f>SUMIF('Budget Details &amp; Amendments'!$A$19:$A$136,5,'Budget Details &amp; Amendments'!$N$19:$N$136)</f>
        <v>0</v>
      </c>
      <c r="F7" s="16">
        <f>SUMIF('Budget Details &amp; Amendments'!$A$19:$A$136,5,'Budget Details &amp; Amendments'!$P$19:$P$136)</f>
        <v>0</v>
      </c>
      <c r="H7" s="16">
        <f>SUMIF('Budget Details &amp; Amendments'!$A$19:$A$136,5,'Budget Details &amp; Amendments'!$S$19:$S$136)</f>
        <v>0</v>
      </c>
      <c r="J7" s="16">
        <f>SUMIF('Budget Details &amp; Amendments'!$A$19:$A$136,5,'Budget Details &amp; Amendments'!$V$19:$V$136)</f>
        <v>0</v>
      </c>
    </row>
    <row r="8" spans="1:10" ht="15.75">
      <c r="A8" s="15" t="s">
        <v>205</v>
      </c>
      <c r="B8" s="9" t="str">
        <f>Narrative!C213</f>
        <v>Dual Enrollment Guidebook</v>
      </c>
      <c r="D8" s="16">
        <f>SUMIF('Budget Details &amp; Amendments'!$A$19:$A$136,6,'Budget Details &amp; Amendments'!$N$19:$N$136)</f>
        <v>0</v>
      </c>
      <c r="F8" s="16">
        <f>SUMIF('Budget Details &amp; Amendments'!$A$19:$A$136,6,'Budget Details &amp; Amendments'!$P$19:$P$136)</f>
        <v>0</v>
      </c>
      <c r="H8" s="16">
        <f>SUMIF('Budget Details &amp; Amendments'!$A$19:$A$136,6,'Budget Details &amp; Amendments'!$S$19:$S$136)</f>
        <v>0</v>
      </c>
      <c r="J8" s="16">
        <f>SUMIF('Budget Details &amp; Amendments'!$A$19:$A$136,6,'Budget Details &amp; Amendments'!$V$19:$V$136)</f>
        <v>0</v>
      </c>
    </row>
    <row r="9" spans="1:10" ht="15.75">
      <c r="A9" s="15" t="s">
        <v>206</v>
      </c>
      <c r="B9" s="9" t="str">
        <f>Narrative!C255</f>
        <v>Summer Summit- Innovations Run Through It/ Amended to Strengthening Pathways Through Dual Enrollment</v>
      </c>
      <c r="D9" s="16">
        <f>SUMIF('Budget Details &amp; Amendments'!$A$19:$A$136,7,'Budget Details &amp; Amendments'!$N$19:$N$136)</f>
        <v>1045.3</v>
      </c>
      <c r="F9" s="16">
        <f>SUMIF('Budget Details &amp; Amendments'!$A$19:$A$136,7,'Budget Details &amp; Amendments'!$P$19:$P$136)</f>
        <v>2963</v>
      </c>
      <c r="H9" s="16">
        <f>SUMIF('Budget Details &amp; Amendments'!$A$19:$A$136,7,'Budget Details &amp; Amendments'!$S$19:$S$136)</f>
        <v>2963</v>
      </c>
      <c r="J9" s="16">
        <f>SUMIF('Budget Details &amp; Amendments'!$A$19:$A$136,7,'Budget Details &amp; Amendments'!$V$19:$V$136)</f>
        <v>2963</v>
      </c>
    </row>
    <row r="10" spans="1:10" ht="15.75">
      <c r="A10" s="15" t="s">
        <v>207</v>
      </c>
      <c r="B10" s="9" t="str">
        <f>Narrative!C297</f>
        <v>Fall Summit- Montana Futures at Work</v>
      </c>
      <c r="D10" s="16">
        <f>SUMIF('Budget Details &amp; Amendments'!$A$19:$A$136,8,'Budget Details &amp; Amendments'!$N$19:$N$136)</f>
        <v>557.29999999999995</v>
      </c>
      <c r="F10" s="16">
        <f>SUMIF('Budget Details &amp; Amendments'!$A$19:$A$136,8,'Budget Details &amp; Amendments'!$P$19:$P$136)</f>
        <v>1066.5999999999999</v>
      </c>
      <c r="H10" s="16">
        <f>SUMIF('Budget Details &amp; Amendments'!$A$19:$A$136,8,'Budget Details &amp; Amendments'!$S$19:$S$136)</f>
        <v>1066.5999999999999</v>
      </c>
      <c r="J10" s="16">
        <f>SUMIF('Budget Details &amp; Amendments'!$A$19:$A$136,8,'Budget Details &amp; Amendments'!$V$19:$V$136)</f>
        <v>1066.5999999999999</v>
      </c>
    </row>
    <row r="11" spans="1:10" ht="15.75">
      <c r="A11" s="15" t="s">
        <v>208</v>
      </c>
      <c r="B11" s="9" t="str">
        <f>Narrative!C339</f>
        <v>NACEP National Conference</v>
      </c>
      <c r="D11" s="16">
        <f>SUMIF('Budget Details &amp; Amendments'!$A$19:$A$136,9,'Budget Details &amp; Amendments'!$N$19:$N$136)</f>
        <v>3414</v>
      </c>
      <c r="F11" s="16">
        <f>SUMIF('Budget Details &amp; Amendments'!$A$19:$A$136,9,'Budget Details &amp; Amendments'!$P$19:$P$136)</f>
        <v>987</v>
      </c>
      <c r="H11" s="16">
        <f>SUMIF('Budget Details &amp; Amendments'!$A$19:$A$136,9,'Budget Details &amp; Amendments'!$S$19:$S$136)</f>
        <v>987</v>
      </c>
      <c r="J11" s="16">
        <f>SUMIF('Budget Details &amp; Amendments'!$A$19:$A$136,9,'Budget Details &amp; Amendments'!$V$19:$V$136)</f>
        <v>987</v>
      </c>
    </row>
    <row r="12" spans="1:10" ht="15.75">
      <c r="A12" s="15" t="s">
        <v>209</v>
      </c>
      <c r="B12" s="9" t="str">
        <f>Narrative!C381</f>
        <v>Program Coordinator Salary Justification</v>
      </c>
      <c r="D12" s="16">
        <f>SUMIF('Budget Details &amp; Amendments'!$A$19:$A$136,10,'Budget Details &amp; Amendments'!$N$19:$N$136)</f>
        <v>43564</v>
      </c>
      <c r="F12" s="16">
        <f>SUMIF('Budget Details &amp; Amendments'!$A$19:$A$136,10,'Budget Details &amp; Amendments'!$P$19:$P$136)</f>
        <v>43564</v>
      </c>
      <c r="H12" s="16">
        <f>SUMIF('Budget Details &amp; Amendments'!$A$19:$A$136,10,'Budget Details &amp; Amendments'!$S$19:$S$136)</f>
        <v>43564</v>
      </c>
      <c r="J12" s="16">
        <f>SUMIF('Budget Details &amp; Amendments'!$A$19:$A$136,10,'Budget Details &amp; Amendments'!$V$19:$V$136)</f>
        <v>43564</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E62" sqref="E62:I62"/>
    </sheetView>
  </sheetViews>
  <sheetFormatPr defaultColWidth="9.140625" defaultRowHeight="15"/>
  <cols>
    <col min="1" max="3" width="9.140625" style="4"/>
    <col min="4" max="4" width="8.140625" style="4" customWidth="1"/>
    <col min="5" max="9" width="9.140625" style="4"/>
    <col min="10" max="10" width="1.7109375" style="4" customWidth="1"/>
    <col min="11" max="16384" width="9.140625" style="4"/>
  </cols>
  <sheetData>
    <row r="4" spans="1:24" ht="15" customHeight="1">
      <c r="K4" s="80"/>
      <c r="L4" s="80"/>
      <c r="M4" s="80"/>
      <c r="N4" s="80"/>
      <c r="O4" s="80"/>
      <c r="P4" s="80"/>
      <c r="Q4" s="80"/>
      <c r="R4" s="80"/>
      <c r="S4" s="80"/>
      <c r="T4" s="80"/>
      <c r="U4" s="80"/>
      <c r="V4" s="80"/>
      <c r="W4" s="80"/>
      <c r="X4" s="80"/>
    </row>
    <row r="5" spans="1:24" ht="15" customHeight="1">
      <c r="K5" s="80"/>
      <c r="L5" s="80"/>
      <c r="M5" s="80"/>
      <c r="N5" s="80"/>
      <c r="O5" s="80"/>
      <c r="P5" s="80"/>
      <c r="Q5" s="80"/>
      <c r="R5" s="80"/>
      <c r="S5" s="80"/>
      <c r="T5" s="80"/>
      <c r="U5" s="80"/>
      <c r="V5" s="80"/>
      <c r="W5" s="80"/>
      <c r="X5" s="80"/>
    </row>
    <row r="6" spans="1:24" ht="15" customHeight="1">
      <c r="K6" s="80"/>
      <c r="L6" s="80"/>
      <c r="M6" s="80"/>
      <c r="N6" s="80"/>
      <c r="O6" s="80"/>
      <c r="P6" s="80"/>
      <c r="Q6" s="80"/>
      <c r="R6" s="80"/>
      <c r="S6" s="80"/>
      <c r="T6" s="80"/>
      <c r="U6" s="80"/>
      <c r="V6" s="80"/>
      <c r="W6" s="80"/>
      <c r="X6" s="80"/>
    </row>
    <row r="7" spans="1:24" ht="15" customHeight="1">
      <c r="K7" s="80"/>
      <c r="L7" s="80"/>
      <c r="M7" s="80"/>
      <c r="N7" s="80"/>
      <c r="O7" s="80"/>
      <c r="P7" s="80"/>
      <c r="Q7" s="80"/>
      <c r="R7" s="80"/>
      <c r="S7" s="80"/>
      <c r="T7" s="80"/>
      <c r="U7" s="80"/>
      <c r="V7" s="80"/>
      <c r="W7" s="80"/>
      <c r="X7" s="80"/>
    </row>
    <row r="8" spans="1:24" ht="15" customHeight="1">
      <c r="K8" s="80"/>
      <c r="L8" s="80"/>
      <c r="M8" s="80"/>
      <c r="N8" s="80"/>
      <c r="O8" s="80"/>
      <c r="P8" s="80"/>
      <c r="Q8" s="80"/>
      <c r="R8" s="80"/>
      <c r="S8" s="80"/>
      <c r="T8" s="80"/>
      <c r="U8" s="80"/>
      <c r="V8" s="80"/>
      <c r="W8" s="80"/>
      <c r="X8" s="80"/>
    </row>
    <row r="9" spans="1:24" ht="15" customHeight="1">
      <c r="K9" s="80"/>
      <c r="L9" s="80"/>
      <c r="M9" s="80"/>
      <c r="N9" s="80"/>
      <c r="O9" s="80"/>
      <c r="P9" s="80"/>
      <c r="Q9" s="80"/>
      <c r="R9" s="80"/>
      <c r="S9" s="80"/>
      <c r="T9" s="80"/>
      <c r="U9" s="80"/>
      <c r="V9" s="80"/>
      <c r="W9" s="80"/>
      <c r="X9" s="80"/>
    </row>
    <row r="10" spans="1:24" ht="15" customHeight="1">
      <c r="A10" s="292" t="s">
        <v>210</v>
      </c>
      <c r="B10" s="292"/>
      <c r="C10" s="292"/>
      <c r="D10" s="292"/>
      <c r="E10" s="292"/>
      <c r="F10" s="292"/>
      <c r="G10" s="292"/>
      <c r="H10" s="292"/>
      <c r="I10" s="292"/>
      <c r="J10" s="82"/>
      <c r="K10" s="80"/>
      <c r="L10" s="80"/>
      <c r="M10" s="80"/>
      <c r="N10" s="80"/>
      <c r="O10" s="80"/>
      <c r="P10" s="80"/>
      <c r="Q10" s="80"/>
      <c r="R10" s="80"/>
      <c r="S10" s="80"/>
      <c r="T10" s="80"/>
      <c r="U10" s="80"/>
      <c r="V10" s="80"/>
      <c r="W10" s="80"/>
      <c r="X10" s="80"/>
    </row>
    <row r="11" spans="1:24" ht="15" customHeight="1">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c r="A12" s="291" t="s">
        <v>211</v>
      </c>
      <c r="B12" s="291"/>
      <c r="C12" s="291"/>
      <c r="D12" s="291"/>
      <c r="E12" s="291"/>
      <c r="F12" s="291"/>
      <c r="G12" s="291"/>
      <c r="H12" s="291"/>
      <c r="I12" s="291"/>
      <c r="J12" s="80"/>
      <c r="K12" s="80"/>
      <c r="L12" s="80"/>
      <c r="M12" s="80"/>
      <c r="N12" s="80"/>
      <c r="O12" s="80"/>
      <c r="P12" s="80"/>
      <c r="Q12" s="80"/>
      <c r="R12" s="80"/>
      <c r="S12" s="80"/>
      <c r="T12" s="80"/>
      <c r="U12" s="80"/>
      <c r="V12" s="80"/>
      <c r="W12" s="80"/>
      <c r="X12" s="80"/>
    </row>
    <row r="13" spans="1:24" ht="15" customHeight="1">
      <c r="A13" s="291"/>
      <c r="B13" s="291"/>
      <c r="C13" s="291"/>
      <c r="D13" s="291"/>
      <c r="E13" s="291"/>
      <c r="F13" s="291"/>
      <c r="G13" s="291"/>
      <c r="H13" s="291"/>
      <c r="I13" s="291"/>
      <c r="J13" s="80"/>
      <c r="K13" s="80"/>
      <c r="L13" s="80"/>
      <c r="M13" s="80"/>
      <c r="N13" s="80"/>
      <c r="O13" s="80"/>
      <c r="P13" s="80"/>
      <c r="Q13" s="80"/>
      <c r="R13" s="80"/>
      <c r="S13" s="80"/>
      <c r="T13" s="80"/>
      <c r="U13" s="80"/>
      <c r="V13" s="80"/>
      <c r="W13" s="80"/>
      <c r="X13" s="80"/>
    </row>
    <row r="14" spans="1:24" ht="15" customHeight="1">
      <c r="A14" s="291"/>
      <c r="B14" s="291"/>
      <c r="C14" s="291"/>
      <c r="D14" s="291"/>
      <c r="E14" s="291"/>
      <c r="F14" s="291"/>
      <c r="G14" s="291"/>
      <c r="H14" s="291"/>
      <c r="I14" s="291"/>
      <c r="J14" s="80"/>
      <c r="K14" s="80"/>
      <c r="L14" s="80"/>
      <c r="M14" s="80"/>
      <c r="N14" s="80"/>
      <c r="O14" s="80"/>
      <c r="P14" s="80"/>
      <c r="Q14" s="80"/>
      <c r="R14" s="80"/>
      <c r="S14" s="80"/>
      <c r="T14" s="80"/>
      <c r="U14" s="80"/>
      <c r="V14" s="80"/>
      <c r="W14" s="80"/>
      <c r="X14" s="80"/>
    </row>
    <row r="15" spans="1:24" ht="15" customHeight="1">
      <c r="A15" s="291"/>
      <c r="B15" s="291"/>
      <c r="C15" s="291"/>
      <c r="D15" s="291"/>
      <c r="E15" s="291"/>
      <c r="F15" s="291"/>
      <c r="G15" s="291"/>
      <c r="H15" s="291"/>
      <c r="I15" s="291"/>
      <c r="J15" s="80"/>
      <c r="K15" s="80"/>
      <c r="L15" s="80"/>
      <c r="M15" s="80"/>
      <c r="N15" s="80"/>
      <c r="O15" s="80"/>
      <c r="P15" s="80"/>
      <c r="Q15" s="80"/>
      <c r="R15" s="80"/>
      <c r="S15" s="80"/>
      <c r="T15" s="80"/>
      <c r="U15" s="80"/>
      <c r="V15" s="80"/>
      <c r="W15" s="80"/>
      <c r="X15" s="80"/>
    </row>
    <row r="16" spans="1:24" ht="15" customHeight="1">
      <c r="A16" s="291"/>
      <c r="B16" s="291"/>
      <c r="C16" s="291"/>
      <c r="D16" s="291"/>
      <c r="E16" s="291"/>
      <c r="F16" s="291"/>
      <c r="G16" s="291"/>
      <c r="H16" s="291"/>
      <c r="I16" s="291"/>
      <c r="J16" s="80"/>
      <c r="K16" s="80"/>
      <c r="L16" s="80"/>
      <c r="M16" s="80"/>
      <c r="N16" s="80"/>
      <c r="O16" s="80"/>
      <c r="P16" s="80"/>
      <c r="Q16" s="80"/>
      <c r="R16" s="80"/>
      <c r="S16" s="80"/>
      <c r="T16" s="80"/>
      <c r="U16" s="80"/>
      <c r="V16" s="80"/>
      <c r="W16" s="80"/>
      <c r="X16" s="80"/>
    </row>
    <row r="17" spans="1:24" ht="15" customHeight="1">
      <c r="A17" s="291"/>
      <c r="B17" s="291"/>
      <c r="C17" s="291"/>
      <c r="D17" s="291"/>
      <c r="E17" s="291"/>
      <c r="F17" s="291"/>
      <c r="G17" s="291"/>
      <c r="H17" s="291"/>
      <c r="I17" s="291"/>
      <c r="J17" s="80"/>
      <c r="K17" s="80"/>
      <c r="L17" s="80"/>
      <c r="M17" s="80"/>
      <c r="N17" s="80"/>
      <c r="O17" s="80"/>
      <c r="P17" s="80"/>
      <c r="Q17" s="80"/>
      <c r="R17" s="80"/>
      <c r="S17" s="80"/>
      <c r="T17" s="80"/>
      <c r="U17" s="80"/>
      <c r="V17" s="80"/>
      <c r="W17" s="80"/>
      <c r="X17" s="80"/>
    </row>
    <row r="18" spans="1:24" ht="15" customHeight="1">
      <c r="A18" s="291"/>
      <c r="B18" s="291"/>
      <c r="C18" s="291"/>
      <c r="D18" s="291"/>
      <c r="E18" s="291"/>
      <c r="F18" s="291"/>
      <c r="G18" s="291"/>
      <c r="H18" s="291"/>
      <c r="I18" s="291"/>
      <c r="J18" s="80"/>
      <c r="K18" s="80"/>
      <c r="L18" s="80"/>
      <c r="M18" s="80"/>
      <c r="N18" s="80"/>
      <c r="O18" s="80"/>
      <c r="P18" s="80"/>
      <c r="Q18" s="80"/>
      <c r="R18" s="80"/>
      <c r="S18" s="80"/>
      <c r="T18" s="80"/>
      <c r="U18" s="80"/>
      <c r="V18" s="80"/>
      <c r="W18" s="80"/>
      <c r="X18" s="80"/>
    </row>
    <row r="19" spans="1:24" ht="15" customHeight="1">
      <c r="A19" s="291"/>
      <c r="B19" s="291"/>
      <c r="C19" s="291"/>
      <c r="D19" s="291"/>
      <c r="E19" s="291"/>
      <c r="F19" s="291"/>
      <c r="G19" s="291"/>
      <c r="H19" s="291"/>
      <c r="I19" s="291"/>
      <c r="J19" s="80"/>
      <c r="K19" s="80"/>
      <c r="L19" s="80"/>
      <c r="M19" s="80"/>
      <c r="N19" s="80"/>
      <c r="O19" s="80"/>
      <c r="P19" s="80"/>
      <c r="Q19" s="80"/>
      <c r="R19" s="80"/>
      <c r="S19" s="80"/>
      <c r="T19" s="80"/>
      <c r="U19" s="80"/>
      <c r="V19" s="80"/>
      <c r="W19" s="80"/>
      <c r="X19" s="80"/>
    </row>
    <row r="20" spans="1:24" ht="15" customHeight="1">
      <c r="A20" s="291"/>
      <c r="B20" s="291"/>
      <c r="C20" s="291"/>
      <c r="D20" s="291"/>
      <c r="E20" s="291"/>
      <c r="F20" s="291"/>
      <c r="G20" s="291"/>
      <c r="H20" s="291"/>
      <c r="I20" s="291"/>
      <c r="J20" s="80"/>
      <c r="K20" s="80"/>
      <c r="L20" s="80"/>
      <c r="M20" s="80"/>
      <c r="N20" s="80"/>
      <c r="O20" s="80"/>
      <c r="P20" s="80"/>
      <c r="Q20" s="80"/>
      <c r="R20" s="80"/>
      <c r="S20" s="80"/>
      <c r="T20" s="80"/>
      <c r="U20" s="80"/>
      <c r="V20" s="80"/>
      <c r="W20" s="80"/>
      <c r="X20" s="80"/>
    </row>
    <row r="21" spans="1:24" ht="15" customHeight="1">
      <c r="A21" s="291"/>
      <c r="B21" s="291"/>
      <c r="C21" s="291"/>
      <c r="D21" s="291"/>
      <c r="E21" s="291"/>
      <c r="F21" s="291"/>
      <c r="G21" s="291"/>
      <c r="H21" s="291"/>
      <c r="I21" s="291"/>
      <c r="J21" s="80"/>
      <c r="K21" s="80"/>
      <c r="L21" s="80"/>
      <c r="M21" s="80"/>
      <c r="N21" s="80"/>
      <c r="O21" s="80"/>
      <c r="P21" s="80"/>
      <c r="Q21" s="80"/>
      <c r="R21" s="80"/>
      <c r="S21" s="80"/>
      <c r="T21" s="80"/>
      <c r="U21" s="80"/>
      <c r="V21" s="80"/>
      <c r="W21" s="80"/>
      <c r="X21" s="80"/>
    </row>
    <row r="22" spans="1:24" ht="15" customHeight="1">
      <c r="A22" s="291"/>
      <c r="B22" s="291"/>
      <c r="C22" s="291"/>
      <c r="D22" s="291"/>
      <c r="E22" s="291"/>
      <c r="F22" s="291"/>
      <c r="G22" s="291"/>
      <c r="H22" s="291"/>
      <c r="I22" s="291"/>
      <c r="J22" s="80"/>
      <c r="K22" s="80"/>
      <c r="L22" s="80"/>
      <c r="M22" s="80"/>
      <c r="N22" s="80"/>
      <c r="O22" s="80"/>
      <c r="P22" s="80"/>
      <c r="Q22" s="80"/>
      <c r="R22" s="80"/>
      <c r="S22" s="80"/>
      <c r="T22" s="80"/>
      <c r="U22" s="80"/>
      <c r="V22" s="80"/>
      <c r="W22" s="80"/>
      <c r="X22" s="80"/>
    </row>
    <row r="23" spans="1:24" ht="15" customHeight="1">
      <c r="A23" s="291"/>
      <c r="B23" s="291"/>
      <c r="C23" s="291"/>
      <c r="D23" s="291"/>
      <c r="E23" s="291"/>
      <c r="F23" s="291"/>
      <c r="G23" s="291"/>
      <c r="H23" s="291"/>
      <c r="I23" s="291"/>
      <c r="J23" s="80"/>
      <c r="K23" s="80"/>
      <c r="L23" s="80"/>
      <c r="M23" s="80"/>
      <c r="N23" s="80"/>
      <c r="O23" s="80"/>
      <c r="P23" s="80"/>
      <c r="Q23" s="80"/>
      <c r="R23" s="80"/>
      <c r="S23" s="80"/>
      <c r="T23" s="80"/>
      <c r="U23" s="80"/>
      <c r="V23" s="80"/>
      <c r="W23" s="80"/>
      <c r="X23" s="80"/>
    </row>
    <row r="24" spans="1:24" ht="15" customHeight="1">
      <c r="A24" s="291"/>
      <c r="B24" s="291"/>
      <c r="C24" s="291"/>
      <c r="D24" s="291"/>
      <c r="E24" s="291"/>
      <c r="F24" s="291"/>
      <c r="G24" s="291"/>
      <c r="H24" s="291"/>
      <c r="I24" s="291"/>
      <c r="J24" s="80"/>
      <c r="K24" s="80"/>
      <c r="L24" s="80"/>
      <c r="M24" s="80"/>
      <c r="N24" s="80"/>
      <c r="O24" s="80"/>
      <c r="P24" s="80"/>
      <c r="Q24" s="80"/>
      <c r="R24" s="80"/>
      <c r="S24" s="80"/>
      <c r="T24" s="80"/>
      <c r="U24" s="80"/>
      <c r="V24" s="80"/>
      <c r="W24" s="80"/>
      <c r="X24" s="80"/>
    </row>
    <row r="25" spans="1:24" ht="15" customHeight="1">
      <c r="A25" s="291"/>
      <c r="B25" s="291"/>
      <c r="C25" s="291"/>
      <c r="D25" s="291"/>
      <c r="E25" s="291"/>
      <c r="F25" s="291"/>
      <c r="G25" s="291"/>
      <c r="H25" s="291"/>
      <c r="I25" s="291"/>
      <c r="J25" s="80"/>
      <c r="K25" s="80"/>
      <c r="L25" s="80"/>
      <c r="M25" s="80"/>
      <c r="N25" s="80"/>
      <c r="O25" s="80"/>
      <c r="P25" s="80"/>
      <c r="Q25" s="80"/>
      <c r="R25" s="80"/>
      <c r="S25" s="80"/>
      <c r="T25" s="80"/>
      <c r="U25" s="80"/>
      <c r="V25" s="80"/>
      <c r="W25" s="80"/>
      <c r="X25" s="80"/>
    </row>
    <row r="26" spans="1:24" ht="15" customHeight="1">
      <c r="A26" s="291"/>
      <c r="B26" s="291"/>
      <c r="C26" s="291"/>
      <c r="D26" s="291"/>
      <c r="E26" s="291"/>
      <c r="F26" s="291"/>
      <c r="G26" s="291"/>
      <c r="H26" s="291"/>
      <c r="I26" s="291"/>
      <c r="J26" s="80"/>
      <c r="K26" s="80"/>
      <c r="L26" s="80"/>
      <c r="M26" s="80"/>
      <c r="N26" s="80"/>
      <c r="O26" s="80"/>
      <c r="P26" s="80"/>
      <c r="Q26" s="80"/>
      <c r="R26" s="80"/>
      <c r="S26" s="80"/>
      <c r="T26" s="80"/>
      <c r="U26" s="80"/>
      <c r="V26" s="80"/>
      <c r="W26" s="80"/>
      <c r="X26" s="80"/>
    </row>
    <row r="27" spans="1:24" ht="15" customHeight="1">
      <c r="A27" s="291"/>
      <c r="B27" s="291"/>
      <c r="C27" s="291"/>
      <c r="D27" s="291"/>
      <c r="E27" s="291"/>
      <c r="F27" s="291"/>
      <c r="G27" s="291"/>
      <c r="H27" s="291"/>
      <c r="I27" s="291"/>
      <c r="J27" s="80"/>
      <c r="K27" s="80"/>
      <c r="L27" s="80"/>
      <c r="M27" s="80"/>
      <c r="N27" s="80"/>
      <c r="O27" s="80"/>
      <c r="P27" s="80"/>
      <c r="Q27" s="80"/>
      <c r="R27" s="80"/>
      <c r="S27" s="80"/>
      <c r="T27" s="80"/>
      <c r="U27" s="80"/>
      <c r="V27" s="80"/>
      <c r="W27" s="80"/>
      <c r="X27" s="80"/>
    </row>
    <row r="28" spans="1:24" ht="15" customHeight="1">
      <c r="A28" s="291"/>
      <c r="B28" s="291"/>
      <c r="C28" s="291"/>
      <c r="D28" s="291"/>
      <c r="E28" s="291"/>
      <c r="F28" s="291"/>
      <c r="G28" s="291"/>
      <c r="H28" s="291"/>
      <c r="I28" s="291"/>
      <c r="J28" s="80"/>
      <c r="K28" s="80"/>
      <c r="L28" s="80"/>
      <c r="M28" s="80"/>
      <c r="N28" s="80"/>
      <c r="O28" s="80"/>
      <c r="P28" s="80"/>
      <c r="Q28" s="80"/>
      <c r="R28" s="80"/>
      <c r="S28" s="80"/>
      <c r="T28" s="80"/>
      <c r="U28" s="80"/>
      <c r="V28" s="80"/>
      <c r="W28" s="80"/>
      <c r="X28" s="80"/>
    </row>
    <row r="29" spans="1:24" ht="15" customHeight="1">
      <c r="A29" s="291"/>
      <c r="B29" s="291"/>
      <c r="C29" s="291"/>
      <c r="D29" s="291"/>
      <c r="E29" s="291"/>
      <c r="F29" s="291"/>
      <c r="G29" s="291"/>
      <c r="H29" s="291"/>
      <c r="I29" s="291"/>
      <c r="J29" s="80"/>
      <c r="K29" s="80"/>
      <c r="L29" s="80"/>
      <c r="M29" s="80"/>
      <c r="N29" s="80"/>
      <c r="O29" s="80"/>
      <c r="P29" s="80"/>
      <c r="Q29" s="80"/>
      <c r="R29" s="80"/>
      <c r="S29" s="80"/>
      <c r="T29" s="80"/>
      <c r="U29" s="80"/>
      <c r="V29" s="80"/>
      <c r="W29" s="80"/>
      <c r="X29" s="80"/>
    </row>
    <row r="30" spans="1:24" ht="15" customHeight="1">
      <c r="A30" s="291"/>
      <c r="B30" s="291"/>
      <c r="C30" s="291"/>
      <c r="D30" s="291"/>
      <c r="E30" s="291"/>
      <c r="F30" s="291"/>
      <c r="G30" s="291"/>
      <c r="H30" s="291"/>
      <c r="I30" s="291"/>
      <c r="J30" s="80"/>
      <c r="K30" s="80"/>
      <c r="L30" s="80"/>
      <c r="M30" s="80"/>
      <c r="N30" s="80"/>
      <c r="O30" s="80"/>
      <c r="P30" s="80"/>
      <c r="Q30" s="80"/>
      <c r="R30" s="80"/>
      <c r="S30" s="80"/>
      <c r="T30" s="80"/>
      <c r="U30" s="80"/>
      <c r="V30" s="80"/>
      <c r="W30" s="80"/>
      <c r="X30" s="80"/>
    </row>
    <row r="31" spans="1:24" ht="15" customHeight="1">
      <c r="A31" s="291"/>
      <c r="B31" s="291"/>
      <c r="C31" s="291"/>
      <c r="D31" s="291"/>
      <c r="E31" s="291"/>
      <c r="F31" s="291"/>
      <c r="G31" s="291"/>
      <c r="H31" s="291"/>
      <c r="I31" s="291"/>
      <c r="J31" s="80"/>
      <c r="K31" s="80"/>
      <c r="L31" s="80"/>
      <c r="M31" s="80"/>
      <c r="N31" s="80"/>
      <c r="O31" s="80"/>
      <c r="P31" s="80"/>
      <c r="Q31" s="80"/>
      <c r="R31" s="80"/>
      <c r="S31" s="80"/>
      <c r="T31" s="80"/>
      <c r="U31" s="80"/>
      <c r="V31" s="80"/>
      <c r="W31" s="80"/>
      <c r="X31" s="80"/>
    </row>
    <row r="32" spans="1:24" ht="15" customHeight="1">
      <c r="A32" s="291"/>
      <c r="B32" s="291"/>
      <c r="C32" s="291"/>
      <c r="D32" s="291"/>
      <c r="E32" s="291"/>
      <c r="F32" s="291"/>
      <c r="G32" s="291"/>
      <c r="H32" s="291"/>
      <c r="I32" s="291"/>
      <c r="J32" s="80"/>
      <c r="K32" s="80"/>
      <c r="L32" s="80"/>
      <c r="M32" s="80"/>
      <c r="N32" s="80"/>
      <c r="O32" s="80"/>
      <c r="P32" s="80"/>
      <c r="Q32" s="80"/>
      <c r="R32" s="80"/>
      <c r="S32" s="80"/>
      <c r="T32" s="80"/>
      <c r="U32" s="80"/>
      <c r="V32" s="80"/>
      <c r="W32" s="80"/>
      <c r="X32" s="80"/>
    </row>
    <row r="33" spans="1:24" ht="15" customHeight="1">
      <c r="A33" s="291"/>
      <c r="B33" s="291"/>
      <c r="C33" s="291"/>
      <c r="D33" s="291"/>
      <c r="E33" s="291"/>
      <c r="F33" s="291"/>
      <c r="G33" s="291"/>
      <c r="H33" s="291"/>
      <c r="I33" s="291"/>
      <c r="J33" s="80"/>
      <c r="K33" s="80"/>
      <c r="L33" s="80"/>
      <c r="M33" s="80"/>
      <c r="N33" s="80"/>
      <c r="O33" s="80"/>
      <c r="P33" s="80"/>
      <c r="Q33" s="80"/>
      <c r="R33" s="80"/>
      <c r="S33" s="80"/>
      <c r="T33" s="80"/>
      <c r="U33" s="80"/>
      <c r="V33" s="80"/>
      <c r="W33" s="80"/>
      <c r="X33" s="80"/>
    </row>
    <row r="34" spans="1:24" ht="15" customHeight="1">
      <c r="A34" s="291"/>
      <c r="B34" s="291"/>
      <c r="C34" s="291"/>
      <c r="D34" s="291"/>
      <c r="E34" s="291"/>
      <c r="F34" s="291"/>
      <c r="G34" s="291"/>
      <c r="H34" s="291"/>
      <c r="I34" s="291"/>
      <c r="J34" s="80"/>
      <c r="K34" s="80"/>
      <c r="L34" s="80"/>
      <c r="M34" s="80"/>
      <c r="N34" s="80"/>
      <c r="O34" s="80"/>
      <c r="P34" s="80"/>
      <c r="Q34" s="80"/>
      <c r="R34" s="80"/>
      <c r="S34" s="80"/>
      <c r="T34" s="80"/>
      <c r="U34" s="80"/>
      <c r="V34" s="80"/>
      <c r="W34" s="80"/>
      <c r="X34" s="80"/>
    </row>
    <row r="35" spans="1:24" ht="15" customHeight="1">
      <c r="A35" s="291"/>
      <c r="B35" s="291"/>
      <c r="C35" s="291"/>
      <c r="D35" s="291"/>
      <c r="E35" s="291"/>
      <c r="F35" s="291"/>
      <c r="G35" s="291"/>
      <c r="H35" s="291"/>
      <c r="I35" s="291"/>
      <c r="J35" s="80"/>
      <c r="K35" s="80"/>
      <c r="L35" s="80"/>
      <c r="M35" s="80"/>
      <c r="N35" s="80"/>
      <c r="O35" s="80"/>
      <c r="P35" s="80"/>
      <c r="Q35" s="80"/>
      <c r="R35" s="80"/>
      <c r="S35" s="80"/>
      <c r="T35" s="80"/>
      <c r="U35" s="80"/>
      <c r="V35" s="80"/>
      <c r="W35" s="80"/>
      <c r="X35" s="80"/>
    </row>
    <row r="36" spans="1:24" ht="15" customHeight="1">
      <c r="A36" s="291"/>
      <c r="B36" s="291"/>
      <c r="C36" s="291"/>
      <c r="D36" s="291"/>
      <c r="E36" s="291"/>
      <c r="F36" s="291"/>
      <c r="G36" s="291"/>
      <c r="H36" s="291"/>
      <c r="I36" s="291"/>
      <c r="J36" s="80"/>
      <c r="K36" s="80"/>
      <c r="L36" s="80"/>
      <c r="M36" s="80"/>
      <c r="N36" s="80"/>
      <c r="O36" s="80"/>
      <c r="P36" s="80"/>
      <c r="Q36" s="80"/>
      <c r="R36" s="80"/>
      <c r="S36" s="80"/>
      <c r="T36" s="80"/>
      <c r="U36" s="80"/>
      <c r="V36" s="80"/>
      <c r="W36" s="80"/>
      <c r="X36" s="80"/>
    </row>
    <row r="37" spans="1:24" ht="15" customHeight="1">
      <c r="A37" s="291"/>
      <c r="B37" s="291"/>
      <c r="C37" s="291"/>
      <c r="D37" s="291"/>
      <c r="E37" s="291"/>
      <c r="F37" s="291"/>
      <c r="G37" s="291"/>
      <c r="H37" s="291"/>
      <c r="I37" s="291"/>
      <c r="J37" s="80"/>
      <c r="K37" s="80"/>
      <c r="L37" s="80"/>
      <c r="M37" s="80"/>
      <c r="N37" s="80"/>
      <c r="O37" s="80"/>
      <c r="P37" s="80"/>
      <c r="Q37" s="80"/>
      <c r="R37" s="80"/>
      <c r="S37" s="80"/>
      <c r="T37" s="80"/>
      <c r="U37" s="80"/>
      <c r="V37" s="80"/>
      <c r="W37" s="80"/>
      <c r="X37" s="80"/>
    </row>
    <row r="38" spans="1:24" ht="15" customHeight="1">
      <c r="A38" s="291"/>
      <c r="B38" s="291"/>
      <c r="C38" s="291"/>
      <c r="D38" s="291"/>
      <c r="E38" s="291"/>
      <c r="F38" s="291"/>
      <c r="G38" s="291"/>
      <c r="H38" s="291"/>
      <c r="I38" s="291"/>
      <c r="J38" s="80"/>
      <c r="K38" s="80"/>
      <c r="L38" s="80"/>
      <c r="M38" s="80"/>
      <c r="N38" s="80"/>
      <c r="O38" s="80"/>
      <c r="P38" s="80"/>
      <c r="Q38" s="80"/>
      <c r="R38" s="80"/>
      <c r="S38" s="80"/>
      <c r="T38" s="80"/>
      <c r="U38" s="80"/>
      <c r="V38" s="80"/>
      <c r="W38" s="80"/>
      <c r="X38" s="80"/>
    </row>
    <row r="39" spans="1:24" ht="15" customHeight="1">
      <c r="A39" s="291"/>
      <c r="B39" s="291"/>
      <c r="C39" s="291"/>
      <c r="D39" s="291"/>
      <c r="E39" s="291"/>
      <c r="F39" s="291"/>
      <c r="G39" s="291"/>
      <c r="H39" s="291"/>
      <c r="I39" s="291"/>
      <c r="J39" s="80"/>
      <c r="K39" s="80"/>
      <c r="L39" s="80"/>
      <c r="M39" s="80"/>
      <c r="N39" s="80"/>
      <c r="O39" s="80"/>
      <c r="P39" s="80"/>
      <c r="Q39" s="80"/>
      <c r="R39" s="80"/>
      <c r="S39" s="80"/>
      <c r="T39" s="80"/>
      <c r="U39" s="80"/>
      <c r="V39" s="80"/>
      <c r="W39" s="80"/>
      <c r="X39" s="80"/>
    </row>
    <row r="40" spans="1:24" ht="15" customHeight="1">
      <c r="A40" s="291"/>
      <c r="B40" s="291"/>
      <c r="C40" s="291"/>
      <c r="D40" s="291"/>
      <c r="E40" s="291"/>
      <c r="F40" s="291"/>
      <c r="G40" s="291"/>
      <c r="H40" s="291"/>
      <c r="I40" s="291"/>
      <c r="J40" s="80"/>
      <c r="K40" s="80"/>
      <c r="L40" s="80"/>
      <c r="M40" s="80"/>
      <c r="N40" s="80"/>
      <c r="O40" s="80"/>
      <c r="P40" s="80"/>
      <c r="Q40" s="80"/>
      <c r="R40" s="80"/>
      <c r="S40" s="80"/>
      <c r="T40" s="80"/>
      <c r="U40" s="80"/>
      <c r="V40" s="80"/>
      <c r="W40" s="80"/>
      <c r="X40" s="80"/>
    </row>
    <row r="41" spans="1:24" ht="15" customHeight="1">
      <c r="A41" s="291"/>
      <c r="B41" s="291"/>
      <c r="C41" s="291"/>
      <c r="D41" s="291"/>
      <c r="E41" s="291"/>
      <c r="F41" s="291"/>
      <c r="G41" s="291"/>
      <c r="H41" s="291"/>
      <c r="I41" s="291"/>
      <c r="J41" s="80"/>
      <c r="K41" s="80"/>
      <c r="L41" s="80"/>
      <c r="M41" s="80"/>
      <c r="N41" s="80"/>
      <c r="O41" s="80"/>
      <c r="P41" s="80"/>
      <c r="Q41" s="80"/>
      <c r="R41" s="80"/>
      <c r="S41" s="80"/>
      <c r="T41" s="80"/>
      <c r="U41" s="80"/>
      <c r="V41" s="80"/>
      <c r="W41" s="80"/>
      <c r="X41" s="80"/>
    </row>
    <row r="42" spans="1:24" ht="15" customHeight="1">
      <c r="A42" s="291"/>
      <c r="B42" s="291"/>
      <c r="C42" s="291"/>
      <c r="D42" s="291"/>
      <c r="E42" s="291"/>
      <c r="F42" s="291"/>
      <c r="G42" s="291"/>
      <c r="H42" s="291"/>
      <c r="I42" s="291"/>
      <c r="J42" s="80"/>
      <c r="K42" s="80"/>
      <c r="L42" s="80"/>
      <c r="M42" s="80"/>
      <c r="N42" s="80"/>
      <c r="O42" s="80"/>
      <c r="P42" s="80"/>
      <c r="Q42" s="80"/>
      <c r="R42" s="80"/>
      <c r="S42" s="80"/>
      <c r="T42" s="80"/>
      <c r="U42" s="80"/>
      <c r="V42" s="80"/>
      <c r="W42" s="80"/>
      <c r="X42" s="80"/>
    </row>
    <row r="43" spans="1:24" ht="15" customHeight="1">
      <c r="A43" s="291"/>
      <c r="B43" s="291"/>
      <c r="C43" s="291"/>
      <c r="D43" s="291"/>
      <c r="E43" s="291"/>
      <c r="F43" s="291"/>
      <c r="G43" s="291"/>
      <c r="H43" s="291"/>
      <c r="I43" s="291"/>
      <c r="J43" s="80"/>
      <c r="K43" s="80"/>
      <c r="L43" s="80"/>
      <c r="M43" s="80"/>
      <c r="N43" s="80"/>
      <c r="O43" s="80"/>
      <c r="P43" s="80"/>
      <c r="Q43" s="80"/>
      <c r="R43" s="80"/>
      <c r="S43" s="80"/>
      <c r="T43" s="80"/>
      <c r="U43" s="80"/>
      <c r="V43" s="80"/>
      <c r="W43" s="80"/>
      <c r="X43" s="80"/>
    </row>
    <row r="44" spans="1:24" ht="15" customHeight="1">
      <c r="A44" s="291"/>
      <c r="B44" s="291"/>
      <c r="C44" s="291"/>
      <c r="D44" s="291"/>
      <c r="E44" s="291"/>
      <c r="F44" s="291"/>
      <c r="G44" s="291"/>
      <c r="H44" s="291"/>
      <c r="I44" s="291"/>
      <c r="J44" s="80"/>
      <c r="K44" s="80"/>
      <c r="L44" s="80"/>
      <c r="M44" s="80"/>
      <c r="N44" s="80"/>
      <c r="O44" s="80"/>
      <c r="P44" s="80"/>
      <c r="Q44" s="80"/>
      <c r="R44" s="80"/>
      <c r="S44" s="80"/>
      <c r="T44" s="80"/>
      <c r="U44" s="80"/>
      <c r="V44" s="80"/>
      <c r="W44" s="80"/>
      <c r="X44" s="80"/>
    </row>
    <row r="45" spans="1:24" ht="15" customHeight="1">
      <c r="A45" s="291"/>
      <c r="B45" s="291"/>
      <c r="C45" s="291"/>
      <c r="D45" s="291"/>
      <c r="E45" s="291"/>
      <c r="F45" s="291"/>
      <c r="G45" s="291"/>
      <c r="H45" s="291"/>
      <c r="I45" s="291"/>
      <c r="J45" s="80"/>
      <c r="K45" s="80"/>
      <c r="L45" s="80"/>
      <c r="M45" s="80"/>
      <c r="N45" s="80"/>
      <c r="O45" s="80"/>
      <c r="P45" s="80"/>
      <c r="Q45" s="80"/>
      <c r="R45" s="80"/>
      <c r="S45" s="80"/>
      <c r="T45" s="80"/>
      <c r="U45" s="80"/>
      <c r="V45" s="80"/>
      <c r="W45" s="80"/>
      <c r="X45" s="80"/>
    </row>
    <row r="46" spans="1:24" ht="15" customHeight="1">
      <c r="A46" s="291"/>
      <c r="B46" s="291"/>
      <c r="C46" s="291"/>
      <c r="D46" s="291"/>
      <c r="E46" s="291"/>
      <c r="F46" s="291"/>
      <c r="G46" s="291"/>
      <c r="H46" s="291"/>
      <c r="I46" s="291"/>
      <c r="J46" s="80"/>
      <c r="K46" s="80"/>
      <c r="L46" s="80"/>
      <c r="M46" s="80"/>
      <c r="N46" s="80"/>
      <c r="O46" s="80"/>
      <c r="P46" s="80"/>
      <c r="Q46" s="80"/>
      <c r="R46" s="80"/>
      <c r="S46" s="80"/>
      <c r="T46" s="80"/>
      <c r="U46" s="80"/>
      <c r="V46" s="80"/>
      <c r="W46" s="80"/>
      <c r="X46" s="80"/>
    </row>
    <row r="47" spans="1:24">
      <c r="A47" s="291"/>
      <c r="B47" s="291"/>
      <c r="C47" s="291"/>
      <c r="D47" s="291"/>
      <c r="E47" s="291"/>
      <c r="F47" s="291"/>
      <c r="G47" s="291"/>
      <c r="H47" s="291"/>
      <c r="I47" s="291"/>
      <c r="J47" s="80"/>
      <c r="K47" s="80"/>
    </row>
    <row r="48" spans="1:24">
      <c r="A48" s="291"/>
      <c r="B48" s="291"/>
      <c r="C48" s="291"/>
      <c r="D48" s="291"/>
      <c r="E48" s="291"/>
      <c r="F48" s="291"/>
      <c r="G48" s="291"/>
      <c r="H48" s="291"/>
      <c r="I48" s="291"/>
      <c r="J48" s="80"/>
      <c r="K48" s="80"/>
    </row>
    <row r="49" spans="1:11">
      <c r="A49" s="291"/>
      <c r="B49" s="291"/>
      <c r="C49" s="291"/>
      <c r="D49" s="291"/>
      <c r="E49" s="291"/>
      <c r="F49" s="291"/>
      <c r="G49" s="291"/>
      <c r="H49" s="291"/>
      <c r="I49" s="291"/>
      <c r="J49" s="80"/>
      <c r="K49" s="80"/>
    </row>
    <row r="50" spans="1:11">
      <c r="A50" s="291"/>
      <c r="B50" s="291"/>
      <c r="C50" s="291"/>
      <c r="D50" s="291"/>
      <c r="E50" s="291"/>
      <c r="F50" s="291"/>
      <c r="G50" s="291"/>
      <c r="H50" s="291"/>
      <c r="I50" s="291"/>
      <c r="J50" s="80"/>
      <c r="K50" s="80"/>
    </row>
    <row r="51" spans="1:11">
      <c r="A51" s="291"/>
      <c r="B51" s="291"/>
      <c r="C51" s="291"/>
      <c r="D51" s="291"/>
      <c r="E51" s="291"/>
      <c r="F51" s="291"/>
      <c r="G51" s="291"/>
      <c r="H51" s="291"/>
      <c r="I51" s="291"/>
      <c r="J51" s="80"/>
      <c r="K51" s="80"/>
    </row>
    <row r="52" spans="1:11">
      <c r="A52" s="291"/>
      <c r="B52" s="291"/>
      <c r="C52" s="291"/>
      <c r="D52" s="291"/>
      <c r="E52" s="291"/>
      <c r="F52" s="291"/>
      <c r="G52" s="291"/>
      <c r="H52" s="291"/>
      <c r="I52" s="291"/>
      <c r="J52" s="80"/>
      <c r="K52" s="80"/>
    </row>
    <row r="53" spans="1:11">
      <c r="A53" s="291"/>
      <c r="B53" s="291"/>
      <c r="C53" s="291"/>
      <c r="D53" s="291"/>
      <c r="E53" s="291"/>
      <c r="F53" s="291"/>
      <c r="G53" s="291"/>
      <c r="H53" s="291"/>
      <c r="I53" s="291"/>
      <c r="J53" s="80"/>
    </row>
    <row r="54" spans="1:11">
      <c r="A54" s="291"/>
      <c r="B54" s="291"/>
      <c r="C54" s="291"/>
      <c r="D54" s="291"/>
      <c r="E54" s="291"/>
      <c r="F54" s="291"/>
      <c r="G54" s="291"/>
      <c r="H54" s="291"/>
      <c r="I54" s="291"/>
      <c r="J54" s="80"/>
    </row>
    <row r="55" spans="1:11">
      <c r="A55" s="291"/>
      <c r="B55" s="291"/>
      <c r="C55" s="291"/>
      <c r="D55" s="291"/>
      <c r="E55" s="291"/>
      <c r="F55" s="291"/>
      <c r="G55" s="291"/>
      <c r="H55" s="291"/>
      <c r="I55" s="291"/>
      <c r="J55" s="80"/>
    </row>
    <row r="57" spans="1:11">
      <c r="A57" s="293" t="s">
        <v>212</v>
      </c>
      <c r="B57" s="293"/>
      <c r="C57" s="293"/>
      <c r="D57" s="293"/>
      <c r="E57" s="293"/>
      <c r="F57" s="293"/>
      <c r="G57" s="293"/>
      <c r="H57" s="293"/>
      <c r="I57" s="293"/>
    </row>
    <row r="58" spans="1:11">
      <c r="A58" s="293"/>
      <c r="B58" s="293"/>
      <c r="C58" s="293"/>
      <c r="D58" s="293"/>
      <c r="E58" s="293"/>
      <c r="F58" s="293"/>
      <c r="G58" s="293"/>
      <c r="H58" s="293"/>
      <c r="I58" s="293"/>
    </row>
    <row r="59" spans="1:11">
      <c r="A59" s="83"/>
    </row>
    <row r="60" spans="1:11">
      <c r="A60" s="83" t="s">
        <v>6</v>
      </c>
      <c r="B60" s="324" t="s">
        <v>7</v>
      </c>
      <c r="C60" s="325"/>
      <c r="D60" s="325"/>
      <c r="E60" s="325"/>
      <c r="F60" s="326"/>
      <c r="G60" s="84" t="s">
        <v>213</v>
      </c>
      <c r="H60" s="289"/>
      <c r="I60" s="289"/>
    </row>
    <row r="61" spans="1:11">
      <c r="A61" s="83"/>
      <c r="B61" s="85"/>
      <c r="C61" s="85"/>
      <c r="D61" s="85"/>
      <c r="E61" s="85"/>
      <c r="F61" s="85"/>
      <c r="H61" s="85"/>
      <c r="I61" s="85"/>
    </row>
    <row r="62" spans="1:11">
      <c r="A62" s="83" t="s">
        <v>214</v>
      </c>
      <c r="E62" s="286" t="s">
        <v>215</v>
      </c>
      <c r="F62" s="287"/>
      <c r="G62" s="287"/>
      <c r="H62" s="287"/>
      <c r="I62" s="288"/>
    </row>
    <row r="63" spans="1:11">
      <c r="A63" s="83"/>
      <c r="E63" s="85"/>
      <c r="F63" s="85"/>
      <c r="G63" s="85"/>
      <c r="H63" s="85"/>
      <c r="I63" s="85"/>
    </row>
    <row r="64" spans="1:11">
      <c r="A64" s="4" t="s">
        <v>216</v>
      </c>
      <c r="E64" s="290"/>
      <c r="F64" s="290"/>
      <c r="G64" s="290"/>
      <c r="H64" s="290"/>
      <c r="I64" s="290"/>
    </row>
    <row r="65" spans="5:9">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c r="A1" s="294" t="s">
        <v>217</v>
      </c>
      <c r="B1" s="294"/>
      <c r="C1" s="294"/>
      <c r="D1" s="294"/>
      <c r="E1" s="294"/>
      <c r="F1" s="294"/>
      <c r="G1" s="294"/>
      <c r="H1" s="294"/>
      <c r="I1" s="294"/>
      <c r="J1" s="294"/>
      <c r="K1" s="38"/>
    </row>
    <row r="2" spans="1:11" ht="23.25">
      <c r="A2" s="294" t="s">
        <v>218</v>
      </c>
      <c r="B2" s="294"/>
      <c r="C2" s="294"/>
      <c r="D2" s="294"/>
      <c r="E2" s="294"/>
      <c r="F2" s="294"/>
      <c r="G2" s="294"/>
      <c r="H2" s="294"/>
      <c r="I2" s="294"/>
      <c r="J2" s="294"/>
      <c r="K2" s="38"/>
    </row>
    <row r="3" spans="1:11">
      <c r="A3" s="295" t="s">
        <v>219</v>
      </c>
      <c r="B3" s="295"/>
      <c r="C3" s="295"/>
      <c r="D3" s="295"/>
      <c r="E3" s="295"/>
      <c r="F3" s="295"/>
      <c r="G3" s="295"/>
      <c r="H3" s="295"/>
      <c r="I3" s="295"/>
      <c r="J3" s="295"/>
    </row>
    <row r="5" spans="1:11">
      <c r="A5" s="40" t="s">
        <v>220</v>
      </c>
      <c r="B5" s="7"/>
      <c r="C5" s="327" t="str">
        <f>IF(B5="","select from dropdown","")</f>
        <v>select from dropdown</v>
      </c>
      <c r="D5" s="327"/>
    </row>
    <row r="6" spans="1:11">
      <c r="A6" s="40" t="s">
        <v>221</v>
      </c>
      <c r="B6" s="7" t="s">
        <v>222</v>
      </c>
      <c r="C6" s="327" t="str">
        <f>IF(B6="","select from dropdown","")</f>
        <v/>
      </c>
      <c r="D6" s="327"/>
      <c r="E6" s="40"/>
      <c r="F6" s="327"/>
      <c r="G6" s="327"/>
    </row>
    <row r="7" spans="1:11">
      <c r="A7" s="40" t="s">
        <v>223</v>
      </c>
      <c r="B7" s="7" t="s">
        <v>9</v>
      </c>
      <c r="C7" s="327" t="str">
        <f>IF(B7="","select from dropdown","")</f>
        <v/>
      </c>
      <c r="D7" s="327"/>
    </row>
    <row r="8" spans="1:11">
      <c r="A8" s="40" t="s">
        <v>224</v>
      </c>
      <c r="B8" s="7"/>
      <c r="C8" s="327" t="str">
        <f>IF(B8="","select from dropdown","")</f>
        <v>select from dropdown</v>
      </c>
      <c r="D8" s="327"/>
    </row>
    <row r="10" spans="1:11">
      <c r="A10" s="297" t="s">
        <v>178</v>
      </c>
      <c r="B10" s="297"/>
      <c r="C10" s="41" t="s">
        <v>225</v>
      </c>
      <c r="D10" s="41" t="s">
        <v>226</v>
      </c>
      <c r="E10" s="41" t="s">
        <v>227</v>
      </c>
      <c r="F10" s="41" t="s">
        <v>228</v>
      </c>
      <c r="G10" s="41" t="s">
        <v>229</v>
      </c>
      <c r="H10" s="41" t="s">
        <v>230</v>
      </c>
      <c r="I10" s="41" t="s">
        <v>231</v>
      </c>
      <c r="J10" s="41" t="s">
        <v>232</v>
      </c>
    </row>
    <row r="11" spans="1:11">
      <c r="A11" s="328" t="s">
        <v>180</v>
      </c>
      <c r="B11" s="329"/>
      <c r="C11" s="44"/>
      <c r="D11" s="44"/>
      <c r="E11" s="44"/>
      <c r="F11" s="44"/>
      <c r="G11" s="44"/>
      <c r="H11" s="44"/>
      <c r="I11" s="44"/>
      <c r="J11" s="45"/>
    </row>
    <row r="12" spans="1:11">
      <c r="A12" s="46" t="s">
        <v>181</v>
      </c>
      <c r="B12" s="47" t="s">
        <v>121</v>
      </c>
      <c r="C12" s="48">
        <f>IF('Budget Details &amp; Amendments'!U$142="Yes",'Budget Roll-Up'!O4,IF('Budget Details &amp; Amendments'!R$142="Yes",'Budget Roll-Up'!K4,IF('Budget Details &amp; Amendments'!O$142="Yes",'Budget Roll-Up'!G4,'Budget Roll-Up'!C4)))</f>
        <v>0</v>
      </c>
      <c r="D12" s="18"/>
      <c r="E12" s="18"/>
      <c r="F12" s="18"/>
      <c r="G12" s="18"/>
      <c r="H12" s="18"/>
      <c r="I12" s="49">
        <f>SUM(D12:H12)</f>
        <v>0</v>
      </c>
      <c r="J12" s="49">
        <f>C12-I12</f>
        <v>0</v>
      </c>
    </row>
    <row r="13" spans="1:11">
      <c r="A13" s="46" t="s">
        <v>182</v>
      </c>
      <c r="B13" s="47" t="s">
        <v>132</v>
      </c>
      <c r="C13" s="48">
        <f>IF('Budget Details &amp; Amendments'!U$142="Yes",'Budget Roll-Up'!O5,IF('Budget Details &amp; Amendments'!R$142="Yes",'Budget Roll-Up'!K5,IF('Budget Details &amp; Amendments'!O$142="Yes",'Budget Roll-Up'!G5,'Budget Roll-Up'!C5)))</f>
        <v>30773</v>
      </c>
      <c r="D13" s="18"/>
      <c r="E13" s="18"/>
      <c r="F13" s="18"/>
      <c r="G13" s="18"/>
      <c r="H13" s="18"/>
      <c r="I13" s="49">
        <f>SUM(D13:H13)</f>
        <v>0</v>
      </c>
      <c r="J13" s="49">
        <f t="shared" ref="J13:J14" si="0">C13-I13</f>
        <v>30773</v>
      </c>
    </row>
    <row r="14" spans="1:11" ht="15.75" thickBot="1">
      <c r="A14" s="46" t="s">
        <v>183</v>
      </c>
      <c r="B14" s="47" t="s">
        <v>184</v>
      </c>
      <c r="C14" s="50">
        <f>IF('Budget Details &amp; Amendments'!U$142="Yes",'Budget Roll-Up'!O6,IF('Budget Details &amp; Amendments'!R$142="Yes",'Budget Roll-Up'!K6,IF('Budget Details &amp; Amendments'!O$142="Yes",'Budget Roll-Up'!G6,'Budget Roll-Up'!C6)))</f>
        <v>12791</v>
      </c>
      <c r="D14" s="19"/>
      <c r="E14" s="19"/>
      <c r="F14" s="19"/>
      <c r="G14" s="19"/>
      <c r="H14" s="19"/>
      <c r="I14" s="51">
        <f>SUM(D14:H14)</f>
        <v>0</v>
      </c>
      <c r="J14" s="49">
        <f t="shared" si="0"/>
        <v>12791</v>
      </c>
    </row>
    <row r="15" spans="1:11" ht="15.75" thickBot="1">
      <c r="A15" s="52"/>
      <c r="B15" s="42" t="s">
        <v>185</v>
      </c>
      <c r="C15" s="53">
        <f>SUM(C12:C14)</f>
        <v>43564</v>
      </c>
      <c r="D15" s="53">
        <f t="shared" ref="D15:J15" si="1">SUM(D12:D14)</f>
        <v>0</v>
      </c>
      <c r="E15" s="53">
        <f t="shared" si="1"/>
        <v>0</v>
      </c>
      <c r="F15" s="53">
        <f t="shared" si="1"/>
        <v>0</v>
      </c>
      <c r="G15" s="53">
        <f t="shared" si="1"/>
        <v>0</v>
      </c>
      <c r="H15" s="53">
        <f t="shared" si="1"/>
        <v>0</v>
      </c>
      <c r="I15" s="53">
        <f t="shared" ref="I15" si="2">SUM(I12:I14)</f>
        <v>0</v>
      </c>
      <c r="J15" s="53">
        <f t="shared" si="1"/>
        <v>43564</v>
      </c>
    </row>
    <row r="16" spans="1:11">
      <c r="A16" s="54"/>
      <c r="B16" s="55"/>
      <c r="C16" s="56"/>
      <c r="D16" s="56"/>
      <c r="E16" s="56"/>
      <c r="F16" s="56"/>
      <c r="G16" s="56"/>
      <c r="H16" s="56"/>
      <c r="I16" s="56"/>
      <c r="J16" s="57"/>
    </row>
    <row r="17" spans="1:10">
      <c r="A17" s="330" t="s">
        <v>186</v>
      </c>
      <c r="B17" s="331"/>
      <c r="C17" s="60"/>
      <c r="D17" s="60"/>
      <c r="E17" s="60"/>
      <c r="F17" s="60"/>
      <c r="G17" s="60"/>
      <c r="H17" s="60"/>
      <c r="I17" s="60"/>
      <c r="J17" s="61"/>
    </row>
    <row r="18" spans="1:10">
      <c r="A18" s="46" t="s">
        <v>187</v>
      </c>
      <c r="B18" s="47" t="s">
        <v>141</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c r="A19" s="46" t="s">
        <v>188</v>
      </c>
      <c r="B19" s="47" t="s">
        <v>143</v>
      </c>
      <c r="C19" s="48">
        <f>IF('Budget Details &amp; Amendments'!U$142="Yes",'Budget Roll-Up'!O11,IF('Budget Details &amp; Amendments'!R$142="Yes",'Budget Roll-Up'!K11,IF('Budget Details &amp; Amendments'!O$142="Yes",'Budget Roll-Up'!G11,'Budget Roll-Up'!C11)))</f>
        <v>0</v>
      </c>
      <c r="D19" s="18"/>
      <c r="E19" s="18"/>
      <c r="F19" s="18"/>
      <c r="G19" s="18"/>
      <c r="H19" s="18"/>
      <c r="I19" s="49">
        <f t="shared" si="3"/>
        <v>0</v>
      </c>
      <c r="J19" s="49">
        <f t="shared" si="4"/>
        <v>0</v>
      </c>
    </row>
    <row r="20" spans="1:10">
      <c r="A20" s="46" t="s">
        <v>189</v>
      </c>
      <c r="B20" s="47" t="s">
        <v>145</v>
      </c>
      <c r="C20" s="48">
        <f>IF('Budget Details &amp; Amendments'!U$142="Yes",'Budget Roll-Up'!O12,IF('Budget Details &amp; Amendments'!R$142="Yes",'Budget Roll-Up'!K12,IF('Budget Details &amp; Amendments'!O$142="Yes",'Budget Roll-Up'!G12,'Budget Roll-Up'!C12)))</f>
        <v>3129.6</v>
      </c>
      <c r="D20" s="18"/>
      <c r="E20" s="18"/>
      <c r="F20" s="18"/>
      <c r="G20" s="18"/>
      <c r="H20" s="18"/>
      <c r="I20" s="49">
        <f t="shared" si="3"/>
        <v>0</v>
      </c>
      <c r="J20" s="49">
        <f t="shared" si="4"/>
        <v>3129.6</v>
      </c>
    </row>
    <row r="21" spans="1:10" ht="15.75" thickBot="1">
      <c r="A21" s="62" t="s">
        <v>190</v>
      </c>
      <c r="B21" s="47" t="s">
        <v>157</v>
      </c>
      <c r="C21" s="48">
        <f>IF('Budget Details &amp; Amendments'!U$142="Yes",'Budget Roll-Up'!O13,IF('Budget Details &amp; Amendments'!R$142="Yes",'Budget Roll-Up'!K13,IF('Budget Details &amp; Amendments'!O$142="Yes",'Budget Roll-Up'!G13,'Budget Roll-Up'!C13)))</f>
        <v>5687</v>
      </c>
      <c r="D21" s="18"/>
      <c r="E21" s="18"/>
      <c r="F21" s="18"/>
      <c r="G21" s="18"/>
      <c r="H21" s="18"/>
      <c r="I21" s="49">
        <f t="shared" si="3"/>
        <v>0</v>
      </c>
      <c r="J21" s="49">
        <f t="shared" si="4"/>
        <v>5687</v>
      </c>
    </row>
    <row r="22" spans="1:10" ht="15.75" thickBot="1">
      <c r="A22" s="63"/>
      <c r="B22" s="58" t="s">
        <v>233</v>
      </c>
      <c r="C22" s="64">
        <f t="shared" ref="C22" si="5">SUM(C18:C21)</f>
        <v>8816.6</v>
      </c>
      <c r="D22" s="64">
        <f t="shared" ref="D22:J22" si="6">SUM(D18:D21)</f>
        <v>0</v>
      </c>
      <c r="E22" s="64">
        <f t="shared" si="6"/>
        <v>0</v>
      </c>
      <c r="F22" s="64">
        <f t="shared" si="6"/>
        <v>0</v>
      </c>
      <c r="G22" s="64">
        <f t="shared" si="6"/>
        <v>0</v>
      </c>
      <c r="H22" s="64">
        <f t="shared" si="6"/>
        <v>0</v>
      </c>
      <c r="I22" s="64">
        <f t="shared" ref="I22" si="7">SUM(I18:I21)</f>
        <v>0</v>
      </c>
      <c r="J22" s="64">
        <f t="shared" si="6"/>
        <v>8816.6</v>
      </c>
    </row>
    <row r="23" spans="1:10" ht="15.75" thickBot="1">
      <c r="A23" s="54"/>
      <c r="B23" s="55"/>
      <c r="C23" s="56"/>
      <c r="D23" s="56"/>
      <c r="E23" s="56"/>
      <c r="F23" s="56"/>
      <c r="G23" s="56"/>
      <c r="H23" s="56"/>
      <c r="I23" s="56"/>
      <c r="J23" s="57"/>
    </row>
    <row r="24" spans="1:10" ht="15.75" thickBot="1">
      <c r="A24" s="65" t="s">
        <v>193</v>
      </c>
      <c r="B24" s="66" t="s">
        <v>194</v>
      </c>
      <c r="C24" s="53">
        <f>IF('Budget Details &amp; Amendments'!U$142="Yes",'Budget Roll-Up'!O18,IF('Budget Details &amp; Amendments'!R$142="Yes",'Budget Roll-Up'!K18,IF('Budget Details &amp; Amendments'!O$142="Yes",'Budget Roll-Up'!G18,'Budget Roll-Up'!C18)))</f>
        <v>2619.0300000000002</v>
      </c>
      <c r="D24" s="20"/>
      <c r="E24" s="20"/>
      <c r="F24" s="20"/>
      <c r="G24" s="20"/>
      <c r="H24" s="20"/>
      <c r="I24" s="67">
        <f>SUM(D24:H24)</f>
        <v>0</v>
      </c>
      <c r="J24" s="68">
        <f>C24-I24</f>
        <v>2619.0300000000002</v>
      </c>
    </row>
    <row r="25" spans="1:10" ht="15.75" thickBot="1">
      <c r="A25" s="54"/>
      <c r="B25" s="55"/>
      <c r="C25" s="56"/>
      <c r="D25" s="56"/>
      <c r="E25" s="56"/>
      <c r="F25" s="56"/>
      <c r="G25" s="56"/>
      <c r="H25" s="56"/>
      <c r="I25" s="56"/>
      <c r="J25" s="57"/>
    </row>
    <row r="26" spans="1:10" ht="15.75" thickBot="1">
      <c r="A26" s="65" t="s">
        <v>195</v>
      </c>
      <c r="B26" s="66" t="s">
        <v>196</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c r="A27" s="54"/>
      <c r="B27" s="55"/>
      <c r="C27" s="56"/>
      <c r="D27" s="56"/>
      <c r="E27" s="56"/>
      <c r="F27" s="56"/>
      <c r="G27" s="56"/>
      <c r="H27" s="56"/>
      <c r="I27" s="56"/>
      <c r="J27" s="57"/>
    </row>
    <row r="28" spans="1:10" ht="15.75" thickBot="1">
      <c r="A28" s="69"/>
      <c r="B28" s="70" t="s">
        <v>234</v>
      </c>
      <c r="C28" s="71">
        <f t="shared" ref="C28" si="8">C15+C22+C24+C26</f>
        <v>54999.63</v>
      </c>
      <c r="D28" s="71">
        <f t="shared" ref="D28:J28" si="9">D15+D22+D24+D26</f>
        <v>0</v>
      </c>
      <c r="E28" s="71">
        <f t="shared" si="9"/>
        <v>0</v>
      </c>
      <c r="F28" s="71">
        <f t="shared" si="9"/>
        <v>0</v>
      </c>
      <c r="G28" s="71">
        <f t="shared" si="9"/>
        <v>0</v>
      </c>
      <c r="H28" s="71">
        <f t="shared" si="9"/>
        <v>0</v>
      </c>
      <c r="I28" s="71">
        <f t="shared" ref="I28" si="10">I15+I22+I24+I26</f>
        <v>0</v>
      </c>
      <c r="J28" s="71">
        <f t="shared" si="9"/>
        <v>54999.63</v>
      </c>
    </row>
    <row r="29" spans="1:10" ht="15.75" thickTop="1"/>
    <row r="30" spans="1:10">
      <c r="A30" s="72"/>
      <c r="B30" s="59" t="s">
        <v>235</v>
      </c>
      <c r="C30" s="61"/>
      <c r="D30" s="73"/>
      <c r="E30" s="73"/>
      <c r="F30" s="73"/>
      <c r="G30" s="73"/>
      <c r="H30" s="73"/>
      <c r="I30" s="73">
        <f>SUM(D30:H30)</f>
        <v>0</v>
      </c>
      <c r="J30" s="73"/>
    </row>
    <row r="32" spans="1:10">
      <c r="A32" s="74"/>
      <c r="B32" s="43" t="s">
        <v>236</v>
      </c>
      <c r="C32" s="75"/>
      <c r="D32" s="76">
        <f>D28-D30</f>
        <v>0</v>
      </c>
      <c r="E32" s="76">
        <f t="shared" ref="E32:H32" si="11">E28-E30</f>
        <v>0</v>
      </c>
      <c r="F32" s="76">
        <f t="shared" si="11"/>
        <v>0</v>
      </c>
      <c r="G32" s="76">
        <f t="shared" si="11"/>
        <v>0</v>
      </c>
      <c r="H32" s="76">
        <f t="shared" si="11"/>
        <v>0</v>
      </c>
      <c r="I32" s="76">
        <f>I28-I30</f>
        <v>0</v>
      </c>
      <c r="J32" s="76"/>
    </row>
    <row r="34" spans="1:10">
      <c r="A34" s="39" t="s">
        <v>237</v>
      </c>
      <c r="B34" s="77"/>
      <c r="C34" s="77"/>
      <c r="D34" s="77"/>
      <c r="E34" s="77"/>
      <c r="F34" s="77"/>
      <c r="G34" s="77"/>
      <c r="H34" s="77"/>
      <c r="I34" s="77"/>
      <c r="J34" s="77"/>
    </row>
    <row r="35" spans="1:10">
      <c r="A35" s="298"/>
      <c r="B35" s="299"/>
      <c r="C35" s="299"/>
      <c r="D35" s="299"/>
      <c r="E35" s="299"/>
      <c r="F35" s="299"/>
      <c r="G35" s="299"/>
      <c r="H35" s="299"/>
      <c r="I35" s="299"/>
      <c r="J35" s="300"/>
    </row>
    <row r="36" spans="1:10">
      <c r="A36" s="301"/>
      <c r="B36" s="302"/>
      <c r="C36" s="302"/>
      <c r="D36" s="302"/>
      <c r="E36" s="302"/>
      <c r="F36" s="302"/>
      <c r="G36" s="302"/>
      <c r="H36" s="302"/>
      <c r="I36" s="302"/>
      <c r="J36" s="303"/>
    </row>
    <row r="37" spans="1:10">
      <c r="A37" s="301"/>
      <c r="B37" s="302"/>
      <c r="C37" s="302"/>
      <c r="D37" s="302"/>
      <c r="E37" s="302"/>
      <c r="F37" s="302"/>
      <c r="G37" s="302"/>
      <c r="H37" s="302"/>
      <c r="I37" s="302"/>
      <c r="J37" s="303"/>
    </row>
    <row r="38" spans="1:10">
      <c r="A38" s="301"/>
      <c r="B38" s="302"/>
      <c r="C38" s="302"/>
      <c r="D38" s="302"/>
      <c r="E38" s="302"/>
      <c r="F38" s="302"/>
      <c r="G38" s="302"/>
      <c r="H38" s="302"/>
      <c r="I38" s="302"/>
      <c r="J38" s="303"/>
    </row>
    <row r="39" spans="1:10">
      <c r="A39" s="304"/>
      <c r="B39" s="305"/>
      <c r="C39" s="305"/>
      <c r="D39" s="305"/>
      <c r="E39" s="305"/>
      <c r="F39" s="305"/>
      <c r="G39" s="305"/>
      <c r="H39" s="305"/>
      <c r="I39" s="305"/>
      <c r="J39" s="306"/>
    </row>
    <row r="41" spans="1:10" ht="15" customHeight="1">
      <c r="A41" s="307" t="s">
        <v>238</v>
      </c>
      <c r="B41" s="307"/>
      <c r="C41" s="307"/>
      <c r="D41" s="307"/>
      <c r="E41" s="307"/>
      <c r="F41" s="307"/>
      <c r="G41" s="307"/>
      <c r="H41" s="307"/>
      <c r="I41" s="307"/>
      <c r="J41" s="307"/>
    </row>
    <row r="42" spans="1:10">
      <c r="A42" s="307"/>
      <c r="B42" s="307"/>
      <c r="C42" s="307"/>
      <c r="D42" s="307"/>
      <c r="E42" s="307"/>
      <c r="F42" s="307"/>
      <c r="G42" s="307"/>
      <c r="H42" s="307"/>
      <c r="I42" s="307"/>
      <c r="J42" s="307"/>
    </row>
    <row r="43" spans="1:10">
      <c r="A43" s="307"/>
      <c r="B43" s="307"/>
      <c r="C43" s="307"/>
      <c r="D43" s="307"/>
      <c r="E43" s="307"/>
      <c r="F43" s="307"/>
      <c r="G43" s="307"/>
      <c r="H43" s="307"/>
      <c r="I43" s="307"/>
      <c r="J43" s="307"/>
    </row>
    <row r="44" spans="1:10">
      <c r="A44" s="307"/>
      <c r="B44" s="307"/>
      <c r="C44" s="307"/>
      <c r="D44" s="307"/>
      <c r="E44" s="307"/>
      <c r="F44" s="307"/>
      <c r="G44" s="307"/>
      <c r="H44" s="307"/>
      <c r="I44" s="307"/>
      <c r="J44" s="307"/>
    </row>
    <row r="45" spans="1:10">
      <c r="A45" s="307"/>
      <c r="B45" s="307"/>
      <c r="C45" s="307"/>
      <c r="D45" s="307"/>
      <c r="E45" s="307"/>
      <c r="F45" s="307"/>
      <c r="G45" s="307"/>
      <c r="H45" s="307"/>
      <c r="I45" s="307"/>
      <c r="J45" s="307"/>
    </row>
    <row r="46" spans="1:10">
      <c r="A46" s="307"/>
      <c r="B46" s="307"/>
      <c r="C46" s="307"/>
      <c r="D46" s="307"/>
      <c r="E46" s="307"/>
      <c r="F46" s="307"/>
      <c r="G46" s="307"/>
      <c r="H46" s="307"/>
      <c r="I46" s="307"/>
      <c r="J46" s="307"/>
    </row>
    <row r="47" spans="1:10">
      <c r="A47" s="307"/>
      <c r="B47" s="307"/>
      <c r="C47" s="307"/>
      <c r="D47" s="307"/>
      <c r="E47" s="307"/>
      <c r="F47" s="307"/>
      <c r="G47" s="307"/>
      <c r="H47" s="307"/>
      <c r="I47" s="307"/>
      <c r="J47" s="307"/>
    </row>
    <row r="48" spans="1:10">
      <c r="A48" s="307"/>
      <c r="B48" s="307"/>
      <c r="C48" s="307"/>
      <c r="D48" s="307"/>
      <c r="E48" s="307"/>
      <c r="F48" s="307"/>
      <c r="G48" s="307"/>
      <c r="H48" s="307"/>
      <c r="I48" s="307"/>
      <c r="J48" s="307"/>
    </row>
    <row r="49" spans="1:12">
      <c r="A49" s="78"/>
      <c r="B49" s="78"/>
      <c r="C49" s="78"/>
      <c r="D49" s="78"/>
      <c r="E49" s="78"/>
      <c r="F49" s="78"/>
      <c r="G49" s="78"/>
      <c r="H49" s="78"/>
      <c r="I49" s="78"/>
      <c r="J49" s="78"/>
    </row>
    <row r="50" spans="1:12">
      <c r="A50" s="78"/>
      <c r="B50" s="78"/>
      <c r="C50" s="78"/>
      <c r="D50" s="78"/>
      <c r="E50" s="78"/>
      <c r="F50" s="78"/>
      <c r="G50" s="78"/>
      <c r="H50" s="78"/>
      <c r="I50" s="78"/>
      <c r="J50" s="78"/>
    </row>
    <row r="51" spans="1:12">
      <c r="A51" s="305"/>
      <c r="B51" s="305"/>
      <c r="C51" s="78"/>
      <c r="D51" s="308"/>
      <c r="E51" s="308"/>
      <c r="F51" s="79"/>
      <c r="G51" s="79"/>
      <c r="H51" s="79"/>
      <c r="I51" s="79"/>
      <c r="J51" s="78"/>
    </row>
    <row r="52" spans="1:12">
      <c r="A52" s="332" t="s">
        <v>239</v>
      </c>
      <c r="B52" s="332"/>
      <c r="D52" s="39" t="s">
        <v>240</v>
      </c>
    </row>
    <row r="55" spans="1:12" ht="15.75">
      <c r="A55" s="333" t="s">
        <v>241</v>
      </c>
      <c r="B55" s="333"/>
      <c r="C55" s="333"/>
      <c r="F55" s="8"/>
      <c r="G55" s="8"/>
      <c r="H55" s="8"/>
      <c r="I55" s="8"/>
      <c r="J55" s="8"/>
      <c r="K55" s="8"/>
      <c r="L55" s="8"/>
    </row>
    <row r="56" spans="1:12">
      <c r="A56" s="296" t="s">
        <v>242</v>
      </c>
      <c r="B56" s="296"/>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56:B56"/>
    <mergeCell ref="C7:D7"/>
    <mergeCell ref="C8:D8"/>
    <mergeCell ref="A10:B10"/>
    <mergeCell ref="A11:B11"/>
    <mergeCell ref="A17:B17"/>
    <mergeCell ref="A35:J39"/>
    <mergeCell ref="A41:J48"/>
    <mergeCell ref="A51:B51"/>
    <mergeCell ref="D51:E51"/>
    <mergeCell ref="A52:B52"/>
    <mergeCell ref="A55:C55"/>
    <mergeCell ref="A1:J1"/>
    <mergeCell ref="A2:J2"/>
    <mergeCell ref="A3:J3"/>
    <mergeCell ref="C5:D5"/>
    <mergeCell ref="C6:D6"/>
    <mergeCell ref="F6:G6"/>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c r="B2" t="s">
        <v>116</v>
      </c>
      <c r="D2" s="9" t="s">
        <v>243</v>
      </c>
      <c r="F2" s="9" t="s">
        <v>244</v>
      </c>
      <c r="H2" s="9" t="s">
        <v>245</v>
      </c>
      <c r="J2" s="9" t="s">
        <v>244</v>
      </c>
      <c r="L2" s="9" t="s">
        <v>223</v>
      </c>
      <c r="N2" s="9" t="s">
        <v>246</v>
      </c>
      <c r="P2" s="9" t="s">
        <v>247</v>
      </c>
      <c r="R2" s="9" t="s">
        <v>248</v>
      </c>
    </row>
    <row r="3" spans="2:18">
      <c r="B3" t="s">
        <v>249</v>
      </c>
    </row>
    <row r="4" spans="2:18">
      <c r="D4" t="s">
        <v>250</v>
      </c>
      <c r="F4" t="s">
        <v>251</v>
      </c>
      <c r="H4" t="s">
        <v>252</v>
      </c>
      <c r="J4" t="s">
        <v>251</v>
      </c>
      <c r="L4" t="s">
        <v>9</v>
      </c>
      <c r="N4" t="s">
        <v>253</v>
      </c>
      <c r="P4" t="s">
        <v>47</v>
      </c>
      <c r="R4" t="s">
        <v>176</v>
      </c>
    </row>
    <row r="5" spans="2:18">
      <c r="D5" t="s">
        <v>254</v>
      </c>
      <c r="F5" t="s">
        <v>255</v>
      </c>
      <c r="H5" t="s">
        <v>256</v>
      </c>
      <c r="J5" t="s">
        <v>255</v>
      </c>
      <c r="N5" t="s">
        <v>257</v>
      </c>
      <c r="P5" t="s">
        <v>96</v>
      </c>
      <c r="R5" t="s">
        <v>258</v>
      </c>
    </row>
    <row r="6" spans="2:18">
      <c r="D6" t="s">
        <v>222</v>
      </c>
      <c r="F6" t="s">
        <v>259</v>
      </c>
      <c r="H6" t="s">
        <v>260</v>
      </c>
      <c r="J6" t="s">
        <v>261</v>
      </c>
      <c r="N6" t="s">
        <v>262</v>
      </c>
      <c r="P6" t="s">
        <v>263</v>
      </c>
      <c r="R6" t="s">
        <v>264</v>
      </c>
    </row>
    <row r="7" spans="2:18">
      <c r="D7" t="s">
        <v>265</v>
      </c>
      <c r="F7" t="s">
        <v>261</v>
      </c>
      <c r="H7" t="s">
        <v>266</v>
      </c>
      <c r="J7" t="s">
        <v>267</v>
      </c>
      <c r="P7" t="s">
        <v>60</v>
      </c>
    </row>
    <row r="8" spans="2:18">
      <c r="D8" t="s">
        <v>268</v>
      </c>
      <c r="F8" t="s">
        <v>267</v>
      </c>
      <c r="H8" t="s">
        <v>269</v>
      </c>
      <c r="J8" t="s">
        <v>270</v>
      </c>
      <c r="P8" t="s">
        <v>49</v>
      </c>
    </row>
    <row r="9" spans="2:18">
      <c r="F9" t="s">
        <v>270</v>
      </c>
      <c r="J9" t="s">
        <v>7</v>
      </c>
    </row>
    <row r="10" spans="2:18">
      <c r="F10" t="s">
        <v>7</v>
      </c>
      <c r="J10" t="s">
        <v>271</v>
      </c>
    </row>
    <row r="11" spans="2:18">
      <c r="F11" t="s">
        <v>271</v>
      </c>
      <c r="J11" t="s">
        <v>272</v>
      </c>
    </row>
    <row r="12" spans="2:18">
      <c r="F12" t="s">
        <v>272</v>
      </c>
      <c r="J12" t="s">
        <v>273</v>
      </c>
    </row>
    <row r="13" spans="2:18">
      <c r="F13" t="s">
        <v>273</v>
      </c>
      <c r="J13" t="s">
        <v>274</v>
      </c>
    </row>
    <row r="14" spans="2:18">
      <c r="F14" t="s">
        <v>274</v>
      </c>
      <c r="J14" t="s">
        <v>275</v>
      </c>
    </row>
    <row r="15" spans="2:18">
      <c r="F15" t="s">
        <v>275</v>
      </c>
      <c r="J15" t="s">
        <v>276</v>
      </c>
    </row>
    <row r="16" spans="2:18">
      <c r="F16" t="s">
        <v>276</v>
      </c>
      <c r="J16" t="s">
        <v>277</v>
      </c>
    </row>
    <row r="17" spans="6:6">
      <c r="F17" t="s">
        <v>277</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Rutherford, ML</cp:lastModifiedBy>
  <cp:revision/>
  <dcterms:created xsi:type="dcterms:W3CDTF">2024-04-05T00:13:16Z</dcterms:created>
  <dcterms:modified xsi:type="dcterms:W3CDTF">2025-07-09T21:50:38Z</dcterms:modified>
  <cp:category/>
  <cp:contentStatus/>
</cp:coreProperties>
</file>