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montanaedu-my.sharepoint.com/personal/perkins_msu_montana_edu/Documents/Perkins/25-26/"/>
    </mc:Choice>
  </mc:AlternateContent>
  <xr:revisionPtr revIDLastSave="532" documentId="8_{FC9F65E5-72B4-4D78-887A-C20D956D8127}" xr6:coauthVersionLast="47" xr6:coauthVersionMax="47" xr10:uidLastSave="{532C6AA5-3768-42B2-8BB1-D163DFBC4BF9}"/>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1"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9" i="4" l="1"/>
  <c r="L8" i="4"/>
  <c r="N47" i="4"/>
  <c r="N33" i="4"/>
  <c r="M8" i="4"/>
  <c r="P136" i="4"/>
  <c r="S136" i="4" s="1"/>
  <c r="V136" i="4" s="1"/>
  <c r="P135" i="4"/>
  <c r="S135" i="4" s="1"/>
  <c r="V135" i="4" s="1"/>
  <c r="P134" i="4"/>
  <c r="S134" i="4" s="1"/>
  <c r="V134" i="4" s="1"/>
  <c r="P133" i="4"/>
  <c r="S133" i="4" s="1"/>
  <c r="V133" i="4" s="1"/>
  <c r="P132" i="4"/>
  <c r="S132" i="4" s="1"/>
  <c r="V132" i="4" s="1"/>
  <c r="P131" i="4"/>
  <c r="S131" i="4" s="1"/>
  <c r="V131" i="4" s="1"/>
  <c r="P130" i="4"/>
  <c r="S130" i="4" s="1"/>
  <c r="V130" i="4" s="1"/>
  <c r="P129" i="4"/>
  <c r="S129" i="4" s="1"/>
  <c r="V129" i="4" s="1"/>
  <c r="P128" i="4"/>
  <c r="S128" i="4" s="1"/>
  <c r="V128" i="4" s="1"/>
  <c r="P127" i="4"/>
  <c r="S127" i="4" s="1"/>
  <c r="V127" i="4" s="1"/>
  <c r="P115" i="4"/>
  <c r="S115" i="4" s="1"/>
  <c r="V115" i="4" s="1"/>
  <c r="P114" i="4"/>
  <c r="S114" i="4" s="1"/>
  <c r="V114" i="4" s="1"/>
  <c r="P113" i="4"/>
  <c r="S113" i="4" s="1"/>
  <c r="V113" i="4" s="1"/>
  <c r="P112" i="4"/>
  <c r="S112" i="4" s="1"/>
  <c r="V112" i="4" s="1"/>
  <c r="P111" i="4"/>
  <c r="S111" i="4" s="1"/>
  <c r="V111" i="4" s="1"/>
  <c r="P110" i="4"/>
  <c r="S110" i="4" s="1"/>
  <c r="V110" i="4" s="1"/>
  <c r="P109" i="4"/>
  <c r="S109" i="4" s="1"/>
  <c r="V109" i="4" s="1"/>
  <c r="P108" i="4"/>
  <c r="S108" i="4" s="1"/>
  <c r="V108" i="4" s="1"/>
  <c r="P107" i="4"/>
  <c r="S107" i="4" s="1"/>
  <c r="V107" i="4" s="1"/>
  <c r="P106" i="4"/>
  <c r="S106" i="4" s="1"/>
  <c r="V106" i="4" s="1"/>
  <c r="P101" i="4"/>
  <c r="S101" i="4" s="1"/>
  <c r="V101" i="4" s="1"/>
  <c r="P100" i="4"/>
  <c r="S100" i="4" s="1"/>
  <c r="V100" i="4" s="1"/>
  <c r="P99" i="4"/>
  <c r="S99" i="4" s="1"/>
  <c r="V99" i="4" s="1"/>
  <c r="P98" i="4"/>
  <c r="S98" i="4" s="1"/>
  <c r="V98" i="4" s="1"/>
  <c r="P97" i="4"/>
  <c r="S97" i="4" s="1"/>
  <c r="V97" i="4" s="1"/>
  <c r="P96" i="4"/>
  <c r="S96" i="4" s="1"/>
  <c r="V96" i="4" s="1"/>
  <c r="P95" i="4"/>
  <c r="S95" i="4" s="1"/>
  <c r="V95" i="4" s="1"/>
  <c r="P94" i="4"/>
  <c r="S94" i="4" s="1"/>
  <c r="V94" i="4" s="1"/>
  <c r="P93" i="4"/>
  <c r="S93" i="4" s="1"/>
  <c r="V93" i="4" s="1"/>
  <c r="P92" i="4"/>
  <c r="S92" i="4" s="1"/>
  <c r="V92" i="4" s="1"/>
  <c r="P87" i="4"/>
  <c r="S87" i="4" s="1"/>
  <c r="V87" i="4" s="1"/>
  <c r="P86" i="4"/>
  <c r="S86" i="4" s="1"/>
  <c r="V86" i="4" s="1"/>
  <c r="P85" i="4"/>
  <c r="S85" i="4" s="1"/>
  <c r="V85" i="4" s="1"/>
  <c r="P84" i="4"/>
  <c r="S84" i="4" s="1"/>
  <c r="V84" i="4" s="1"/>
  <c r="P83" i="4"/>
  <c r="S83" i="4" s="1"/>
  <c r="V83" i="4" s="1"/>
  <c r="P82" i="4"/>
  <c r="S82" i="4" s="1"/>
  <c r="V82" i="4" s="1"/>
  <c r="P81" i="4"/>
  <c r="S81" i="4" s="1"/>
  <c r="V81" i="4" s="1"/>
  <c r="P80" i="4"/>
  <c r="S80" i="4" s="1"/>
  <c r="V80" i="4" s="1"/>
  <c r="P79" i="4"/>
  <c r="S79" i="4" s="1"/>
  <c r="V79" i="4" s="1"/>
  <c r="P78" i="4"/>
  <c r="S78" i="4" s="1"/>
  <c r="V78" i="4" s="1"/>
  <c r="P73" i="4"/>
  <c r="S73" i="4" s="1"/>
  <c r="V73" i="4" s="1"/>
  <c r="P72" i="4"/>
  <c r="S72" i="4" s="1"/>
  <c r="V72" i="4" s="1"/>
  <c r="P71" i="4"/>
  <c r="S71" i="4" s="1"/>
  <c r="V71" i="4" s="1"/>
  <c r="P70" i="4"/>
  <c r="S70" i="4" s="1"/>
  <c r="V70" i="4" s="1"/>
  <c r="P69" i="4"/>
  <c r="S69" i="4" s="1"/>
  <c r="V69" i="4" s="1"/>
  <c r="P68" i="4"/>
  <c r="S68" i="4" s="1"/>
  <c r="V68" i="4" s="1"/>
  <c r="P67" i="4"/>
  <c r="S67" i="4" s="1"/>
  <c r="V67" i="4" s="1"/>
  <c r="P66" i="4"/>
  <c r="S66" i="4" s="1"/>
  <c r="V66" i="4" s="1"/>
  <c r="P65" i="4"/>
  <c r="S65" i="4" s="1"/>
  <c r="V65" i="4" s="1"/>
  <c r="P64" i="4"/>
  <c r="S64" i="4" s="1"/>
  <c r="V64" i="4" s="1"/>
  <c r="J12" i="8" l="1"/>
  <c r="J11" i="8"/>
  <c r="J10" i="8"/>
  <c r="J9" i="8"/>
  <c r="J7" i="8"/>
  <c r="J6" i="8"/>
  <c r="J5" i="8"/>
  <c r="J4" i="8"/>
  <c r="H12" i="8"/>
  <c r="H11" i="8"/>
  <c r="H10" i="8"/>
  <c r="H9" i="8"/>
  <c r="H7" i="8"/>
  <c r="H6" i="8"/>
  <c r="H5" i="8"/>
  <c r="H4" i="8"/>
  <c r="F12" i="8"/>
  <c r="F11" i="8"/>
  <c r="F10" i="8"/>
  <c r="F9" i="8"/>
  <c r="F7" i="8"/>
  <c r="F6" i="8"/>
  <c r="F5" i="8"/>
  <c r="F4" i="8"/>
  <c r="P56" i="4" l="1"/>
  <c r="S56" i="4" s="1"/>
  <c r="V56" i="4" s="1"/>
  <c r="P55" i="4"/>
  <c r="S55" i="4" s="1"/>
  <c r="V55" i="4" s="1"/>
  <c r="P54" i="4"/>
  <c r="S54" i="4" s="1"/>
  <c r="V54" i="4" s="1"/>
  <c r="P53" i="4"/>
  <c r="S53" i="4" s="1"/>
  <c r="V53" i="4" s="1"/>
  <c r="P52" i="4"/>
  <c r="S52" i="4" s="1"/>
  <c r="V52" i="4" s="1"/>
  <c r="P51" i="4"/>
  <c r="S51" i="4" s="1"/>
  <c r="V51" i="4" s="1"/>
  <c r="P50" i="4"/>
  <c r="S50" i="4" s="1"/>
  <c r="V50" i="4" s="1"/>
  <c r="P49" i="4"/>
  <c r="S49" i="4" s="1"/>
  <c r="V49" i="4" s="1"/>
  <c r="P48" i="4"/>
  <c r="S48" i="4" s="1"/>
  <c r="V48" i="4" s="1"/>
  <c r="P47" i="4"/>
  <c r="S47" i="4" s="1"/>
  <c r="V47" i="4" s="1"/>
  <c r="P42" i="4"/>
  <c r="S42" i="4" s="1"/>
  <c r="V42" i="4" s="1"/>
  <c r="P41" i="4"/>
  <c r="S41" i="4" s="1"/>
  <c r="V41" i="4" s="1"/>
  <c r="P40" i="4"/>
  <c r="S40" i="4" s="1"/>
  <c r="V40" i="4" s="1"/>
  <c r="P39" i="4"/>
  <c r="S39" i="4" s="1"/>
  <c r="V39" i="4" s="1"/>
  <c r="P38" i="4"/>
  <c r="S38" i="4" s="1"/>
  <c r="V38" i="4" s="1"/>
  <c r="P37" i="4"/>
  <c r="S37" i="4" s="1"/>
  <c r="V37" i="4" s="1"/>
  <c r="P36" i="4"/>
  <c r="S36" i="4" s="1"/>
  <c r="V36" i="4" s="1"/>
  <c r="P35" i="4"/>
  <c r="S35" i="4" s="1"/>
  <c r="V35" i="4" s="1"/>
  <c r="P34" i="4"/>
  <c r="S34" i="4" s="1"/>
  <c r="V34" i="4" s="1"/>
  <c r="P33" i="4"/>
  <c r="S33" i="4" s="1"/>
  <c r="V33" i="4" s="1"/>
  <c r="P28" i="4"/>
  <c r="S28" i="4" s="1"/>
  <c r="V28" i="4" s="1"/>
  <c r="P27" i="4"/>
  <c r="S27" i="4" s="1"/>
  <c r="V27" i="4" s="1"/>
  <c r="P26" i="4"/>
  <c r="S26" i="4" s="1"/>
  <c r="V26" i="4" s="1"/>
  <c r="P25" i="4"/>
  <c r="S25" i="4" s="1"/>
  <c r="V25" i="4" s="1"/>
  <c r="P24" i="4"/>
  <c r="S24" i="4" s="1"/>
  <c r="V24" i="4" s="1"/>
  <c r="P23" i="4"/>
  <c r="S23" i="4" s="1"/>
  <c r="V23" i="4" s="1"/>
  <c r="P22" i="4"/>
  <c r="S22" i="4" s="1"/>
  <c r="V22" i="4" s="1"/>
  <c r="P21" i="4"/>
  <c r="S21" i="4" s="1"/>
  <c r="V21" i="4" s="1"/>
  <c r="P20" i="4"/>
  <c r="S20" i="4" s="1"/>
  <c r="V20" i="4" s="1"/>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26" i="5"/>
  <c r="J13" i="5"/>
  <c r="J19" i="5"/>
  <c r="J21" i="5" l="1"/>
  <c r="N102" i="4" l="1"/>
  <c r="C12" i="7" s="1"/>
  <c r="C20" i="5" s="1"/>
  <c r="U102" i="4"/>
  <c r="R102" i="4"/>
  <c r="O102" i="4"/>
  <c r="U74" i="4"/>
  <c r="R74" i="4"/>
  <c r="O74" i="4"/>
  <c r="N74" i="4"/>
  <c r="C10" i="7" s="1"/>
  <c r="C18" i="5" s="1"/>
  <c r="J18" i="5"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<sst xmlns="http://schemas.openxmlformats.org/spreadsheetml/2006/main" count="600" uniqueCount="232">
  <si>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</si>
  <si>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</si>
  <si>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</si>
  <si>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</si>
  <si>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</si>
  <si>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</si>
  <si>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</si>
  <si>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UM Western</t>
  </si>
  <si>
    <t>Grant Year:</t>
  </si>
  <si>
    <t>2025-2026</t>
  </si>
  <si>
    <t>Grant Manager:</t>
  </si>
  <si>
    <t>Aiken</t>
  </si>
  <si>
    <t>Estee</t>
  </si>
  <si>
    <t>Last Name</t>
  </si>
  <si>
    <t>First Name</t>
  </si>
  <si>
    <t>710 S Atlantic St</t>
  </si>
  <si>
    <t>Address</t>
  </si>
  <si>
    <t>Dillon</t>
  </si>
  <si>
    <t>MT</t>
  </si>
  <si>
    <t xml:space="preserve">City </t>
  </si>
  <si>
    <t>State</t>
  </si>
  <si>
    <t>Zip Code</t>
  </si>
  <si>
    <t>406-683-7035</t>
  </si>
  <si>
    <t>Phone</t>
  </si>
  <si>
    <t>Extension</t>
  </si>
  <si>
    <t>Fax</t>
  </si>
  <si>
    <t>estee.aiken@umwestern.edu</t>
  </si>
  <si>
    <t>Email Address</t>
  </si>
  <si>
    <t>Fiscal Manager:</t>
  </si>
  <si>
    <t>Powell</t>
  </si>
  <si>
    <t>Ethan</t>
  </si>
  <si>
    <t>406-683-7530</t>
  </si>
  <si>
    <t>ethan.powell@umwestern.edu</t>
  </si>
  <si>
    <t>Additional Perkins Contact (if applicable - this please include the Montana Career Pathways Coordinator here if your campus receives that grant):</t>
  </si>
  <si>
    <t>Wharton</t>
  </si>
  <si>
    <t>Bethanie</t>
  </si>
  <si>
    <t>406-683-7308</t>
  </si>
  <si>
    <t>bethanie.wharton@umwestern.edu</t>
  </si>
  <si>
    <t>Please provide the email addresses, names, and titles of people on your campus to be notified of grant issues</t>
  </si>
  <si>
    <t>Name/Title:</t>
  </si>
  <si>
    <t xml:space="preserve">Email Address: </t>
  </si>
  <si>
    <t>Ryann Gibson</t>
  </si>
  <si>
    <t>ryann.gibson@umwestern.edu</t>
  </si>
  <si>
    <t>Johnny MacLean</t>
  </si>
  <si>
    <t>johnny.maclean@umwestern.edu</t>
  </si>
  <si>
    <t>Stacie Watkins: Dev Officer/Pre-Award Specialist</t>
  </si>
  <si>
    <t>stacie.watkins@umwestern.edu</t>
  </si>
  <si>
    <t>Project/Program Purchase #1</t>
  </si>
  <si>
    <t>Project Title:</t>
  </si>
  <si>
    <t>Pathways Coordinator</t>
  </si>
  <si>
    <t>Begin Quarter: (Please select):</t>
  </si>
  <si>
    <t>Quarter 1</t>
  </si>
  <si>
    <t>End Quarter: (Please select):</t>
  </si>
  <si>
    <t>Ongoing</t>
  </si>
  <si>
    <t>Project/Program/Purchase Summary</t>
  </si>
  <si>
    <t>The Career Pathways Coordinator is responsible for aligning education, training, and employment services to support learners in progressing through a structured sequence of academic and career opportunities. Montana Western is requesting $23,410.40 in wages for Bethanie Wharton ($22.51 x 20 hrs/wk) x 52 wks) and Fringe benefits = $8,193.64 based on 35% of wages for classifed staff. Health benefits are based on 0.5 FTE for Bethanie = $3,162.00. Total wages and benefits = $34,766.04                                                                                                                                            Bethanie Wharton and DE Coordinator Ryann Gibson are the Montana Western team spearheading the implementation of workforce training and career exploration programs for partner schools across various locations, including: Dillon, Twin Bridges, Sheridan, Lima, Bitterroot, DeerLodge, Anaconda, Missoula, Great Falls, Helena, Billings, Butte. In the upcoming year, Bethanie will manage the coordination of tasks for the Pathways program and spearhead the development of the mobile lab project mentioned in Project/Program #2: Pathways on Wheels below.
Pathways Program Coordinator Tasks/Responsibilities:
-Program Planning and Development
-Engaging Stakeholders
-Organizing Networking Events, Job Fairs, and Career Expos
-Providing Student Support and Guidance
-Aligning and Integrating Curriculum
-Collecting Data and Evaluating the Program</t>
  </si>
  <si>
    <t>Expected Measurable Outcome:</t>
  </si>
  <si>
    <t>This project is in line with the goal of Perkins funding, which aims to cover the salary for a full time Perkins team pathway coordinator at Montana Western. They are tasked to improve career exploration and pathway development programs. Montana Western expects to impact over 500 students in FY2026 through our workforce and career exploration initiatives as well as creating eduational opportunities in heathcare, trades, education, IT CTE career pathways.</t>
  </si>
  <si>
    <t xml:space="preserve">How does this project advance the use of technology in CTE? </t>
  </si>
  <si>
    <t>The staff highlighted in the preceding narrative will be pivotal in achieving the milestones set for the Montana Western Perkins projects. Their role will be crucial in introducing the latest CTE/career exploration technology to schools and ensuring it reaches the students.</t>
  </si>
  <si>
    <t xml:space="preserve">What secondary partnerships, dual enrollment and/or Montana Career Pathways activities does this project support? </t>
  </si>
  <si>
    <t>This project will continue to advance Montana Western's stakeholder partnerships with high schools in Beaverhead and Madison counties (Dillon, Twin Bridges, Sheridan and Lima) and Montana Youth Challange, as well as local chambers of commerce, employers and business/organizations that are pivotal to growth in career awareness and exploration for our youth.</t>
  </si>
  <si>
    <t>Project/Program Purchase #2</t>
  </si>
  <si>
    <t>Pathways on Wheels: Mobile Career Exploration Lab - Career Xplore</t>
  </si>
  <si>
    <t xml:space="preserve">Many students in Southwest Montana—particularly those in rural and remote communities—lack access to early, hands-on career exploration. Barriers include distance, transportation, and limited local CTE programming. As a result, students often graduate without a clear understanding of viable career pathways in high-demand fields such as health science, skilled trades, agriculture, and advanced manufacturing.
We are proposing a two-year, phased initiative aimed at developing and deploying a Mobile Career Exploration Lab in an effort to move the exploration access needle. This program will deliver high-quality, immersive career discovery experiences directly to students at their schools. During the previous Perkins cycle, we acquired three zSpace learning stations and are currently undergoing professional development training for their use. These stations will be integrated into the comprehensive mobile lab project over the next year.                                                                                                                                                                                             
The focus of this initial year is to lay the foundation for full implementation in Year Two. With support from Perkins, we will:
•	Purchase core portable equipment- zSpace software ($800), Transfr VR kits (5x$2950= $14,750) (Transfr is a virtual reality VR platform that provides immersive workforce training and access to various in-demand jobs. It creates seamless pathways from classrooms to careers, equipping the workforce of tomorrow with essential skills that lead to sustainable employment. Using VR headsets, trainees can enter digital worlds and interact with content that simulates diverse workplace scenarios, such as medical procedures, installing solar panels, or auto body/collision repair. These realistic simulations provide participants with hands-on training within a safe, flexible virtual environment accommodating diverse learning styles and abilities.) and, Mobile lab equipment (i.e. hmdi, usb cables, storage cases, stylus pens, wifi boosters) $700) Subtotal: $16,250
•	Develop and test mobile lab curriculum aligned with Montana Career Clusters.
•	Provide professional development for CTE educators and counselors. (5 trainees x2 training sessions ($100/training)= $1000 plus 35% UMW fringe= $350) Subtotal: $1,350
•	Pilot activities in school classrooms and career events using the portable version of the lab.
Total project two request: $16,250 + $1,350= $17,600                                                                                                       In Year Two, we will integrate the purchased equipment into a fully branded mobile unit to expand reach and access. The mobile lab will travel to partner schools and career events throughout Southwest Montana. </t>
  </si>
  <si>
    <t xml:space="preserve">As previously discussed above, this entire project is focused on using technology to advance CTE pathway exploration.                                                                                                                                                                   </t>
  </si>
  <si>
    <t>Career exploration program partner schools across various locations, including: Dillon, Twin Bridges, Sheridan, Lima, Bitterroot, DeerLodge, Anaconda, Missoula, Great Falls, Helena, Billings, Butte, and Montana Youth Challenge Academy.</t>
  </si>
  <si>
    <t>Project/Program Purchase #3</t>
  </si>
  <si>
    <t>Project/Program Purchase #4</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</si>
  <si>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</si>
  <si>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</si>
  <si>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</si>
  <si>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</si>
  <si>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</si>
  <si>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</si>
  <si>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</si>
  <si>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</si>
  <si>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</si>
  <si>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</si>
  <si>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</si>
  <si>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</si>
  <si>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</si>
  <si>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</si>
  <si>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</si>
  <si>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</si>
  <si>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</si>
  <si>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</si>
  <si>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</si>
  <si>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</si>
  <si>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</si>
  <si>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</si>
  <si>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</si>
  <si>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</si>
  <si>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</si>
  <si>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Professional Development training compensation for mobile lab equipment for CTE instructors- middle school, high school &amp; post secondary (5 instructors x 2 trainings ($100 per training))</t>
  </si>
  <si>
    <t>Total Salaries:</t>
  </si>
  <si>
    <t>Hourly Wages</t>
  </si>
  <si>
    <t>School of Outreach postition, Bethanie Wharton, Pathways Coordinator, 20 hrs/wk times 52 wks at $22.51/hr.</t>
  </si>
  <si>
    <t>Total Hourly Wages:</t>
  </si>
  <si>
    <t>Employee Benefits (FICA, Retirement, WC, SUE) &amp; Health Insurance (Annual Premium times % of FTE)</t>
  </si>
  <si>
    <t>UMW-Fringe benefits for a full-time employee are based on 35% of salaries/wages Bethanie Wharton</t>
  </si>
  <si>
    <t>UMW-Health benefits paid at a rate of 25% ($1054/mo x 12 x .25=$3162)</t>
  </si>
  <si>
    <t>UMW Benefits for pro dev</t>
  </si>
  <si>
    <t>Total Employee Benefits:</t>
  </si>
  <si>
    <t>Total Personal Services:</t>
  </si>
  <si>
    <t>Operating Expenditures:</t>
  </si>
  <si>
    <t>Contracted Services</t>
  </si>
  <si>
    <t>Total Contracted Services:</t>
  </si>
  <si>
    <t>Non-Capitalized Equipment (Minor)</t>
  </si>
  <si>
    <t>zSpace software- Systran industrial processes career exploration</t>
  </si>
  <si>
    <t>Transfr VR headsets plus software (5x $2950)</t>
  </si>
  <si>
    <t>Mobile lab equipment (i.e. hmdi, usb cables, storage cases, wifi boosters)</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</si>
  <si>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</si>
  <si>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</si>
  <si>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</si>
  <si>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</si>
  <si>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</si>
  <si>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</si>
  <si>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</si>
  <si>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</si>
  <si>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</si>
  <si>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</si>
  <si>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</si>
  <si>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</si>
  <si>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</si>
  <si>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</si>
  <si>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</si>
  <si>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</si>
  <si>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</si>
  <si>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</si>
  <si>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</si>
  <si>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</si>
  <si>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</si>
  <si>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</si>
  <si>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</si>
  <si>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</si>
  <si>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</si>
  <si>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</si>
  <si>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</si>
  <si>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</si>
  <si>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</si>
  <si>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</si>
  <si>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</si>
  <si>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</si>
  <si>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</si>
  <si>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</si>
  <si>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</si>
  <si>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</si>
  <si>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</si>
  <si>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</si>
  <si>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</si>
  <si>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</si>
  <si>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</si>
  <si>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</si>
  <si>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</si>
  <si>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</si>
  <si>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</si>
  <si>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</si>
  <si>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</si>
  <si>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</si>
  <si>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</si>
  <si>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</si>
  <si>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</si>
  <si>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</si>
  <si>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</si>
  <si>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Dean of Strategic Initiatives</t>
  </si>
  <si>
    <t>Campus President or Dean Signature:</t>
  </si>
  <si>
    <t>Estee Aiken</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</si>
  <si>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</si>
  <si>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</si>
  <si>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</si>
  <si>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</si>
  <si>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</si>
  <si>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</si>
  <si>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</si>
  <si>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</si>
  <si>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</si>
  <si>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</si>
  <si>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</si>
  <si>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</si>
  <si>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</si>
  <si>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</si>
  <si>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</si>
  <si>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</si>
  <si>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</si>
  <si>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</si>
  <si>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</si>
  <si>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</si>
  <si>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</si>
  <si>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</si>
  <si>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</si>
  <si>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</si>
  <si>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</si>
  <si>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</si>
  <si>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</si>
  <si>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</si>
  <si>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</si>
  <si>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</si>
  <si>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</si>
  <si>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</si>
  <si>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</si>
  <si>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</si>
  <si>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</si>
  <si>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</si>
  <si>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</si>
  <si>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</si>
  <si>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</si>
  <si>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</si>
  <si>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</si>
  <si>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</si>
  <si>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Quarter 2</t>
  </si>
  <si>
    <t>Jacque Treaster</t>
  </si>
  <si>
    <t>Dawson Community College</t>
  </si>
  <si>
    <t>Q3 - 3/31</t>
  </si>
  <si>
    <t>Flathead Valley Community College</t>
  </si>
  <si>
    <t>Women in Automotive</t>
  </si>
  <si>
    <t>Quarter 3</t>
  </si>
  <si>
    <t>Ciera Franks-Ongoy</t>
  </si>
  <si>
    <t>Targeted Interventions</t>
  </si>
  <si>
    <t>Q4 - 6/30</t>
  </si>
  <si>
    <t>Fort Peck Community College</t>
  </si>
  <si>
    <t>Quarter 4</t>
  </si>
  <si>
    <t>Institutions</t>
  </si>
  <si>
    <t>Final</t>
  </si>
  <si>
    <t>Gallatin College</t>
  </si>
  <si>
    <t>Great Falls College</t>
  </si>
  <si>
    <t>Helena College</t>
  </si>
  <si>
    <t>Highlands College</t>
  </si>
  <si>
    <t>Miles Community College</t>
  </si>
  <si>
    <t>Missoula College</t>
  </si>
  <si>
    <t>MSU Northern</t>
  </si>
  <si>
    <t>Salish Kootenai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</si>
</sst>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6">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charset val="1"/>
    </font>
    <font>
      <sz val="11"/>
      <color rgb="FF0E1318"/>
      <name val="Canva Sans"/>
      <charset val="1"/>
    </font>
    <font>
      <sz val="11"/>
      <color rgb="FF242424"/>
      <name val="Aptos Narrow"/>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0">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0" fontId="0" fillId="0" borderId="7" xfId="0" applyBorder="1" applyProtection="1">
      <protection locked="0"/>
    </xf>
    <xf numFmtId="6" fontId="0" fillId="0" borderId="58" xfId="0" applyNumberFormat="1" applyBorder="1" applyAlignment="1" applyProtection="1">
      <alignment horizontal="left" vertical="top"/>
      <protection locked="0"/>
    </xf>
    <xf numFmtId="44" fontId="25" fillId="0" borderId="58" xfId="0" applyNumberFormat="1" applyFon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23" fillId="2" borderId="10" xfId="0" applyFont="1"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24" fillId="2" borderId="10" xfId="0" applyFont="1" applyFill="1" applyBorder="1" applyAlignment="1" applyProtection="1">
      <alignment horizontal="left" vertical="top" wrapText="1"/>
      <protection locked="0"/>
    </xf>
    <xf numFmtId="0" fontId="23" fillId="2" borderId="23" xfId="0" applyFont="1" applyFill="1"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B62" sqref="B62:J62"/>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7" t="s">
        <v>2</v>
      </c>
      <c r="B5" s="187"/>
      <c r="C5" s="187"/>
      <c r="D5" s="187"/>
      <c r="E5" s="187"/>
      <c r="F5" s="187"/>
      <c r="G5" s="27"/>
      <c r="H5" s="27"/>
      <c r="I5" s="27"/>
      <c r="J5" s="27"/>
      <c r="K5" s="3"/>
    </row>
    <row r="6" spans="1:11">
      <c r="A6" s="187" t="s">
        <v>3</v>
      </c>
      <c r="B6" s="187"/>
      <c r="C6" s="187"/>
      <c r="D6" s="26"/>
      <c r="E6" s="27"/>
      <c r="F6" s="27"/>
      <c r="G6" s="27"/>
      <c r="H6" s="27"/>
      <c r="I6" s="27"/>
      <c r="J6" s="27"/>
      <c r="K6" s="3"/>
    </row>
    <row r="7" spans="1:11">
      <c r="A7" s="187" t="s">
        <v>4</v>
      </c>
      <c r="B7" s="187"/>
      <c r="C7" s="187"/>
      <c r="D7" s="187"/>
      <c r="E7" s="187"/>
      <c r="F7" s="27"/>
      <c r="G7" s="27"/>
      <c r="H7" s="27"/>
      <c r="I7" s="27"/>
      <c r="J7" s="27"/>
      <c r="K7" s="3"/>
    </row>
    <row r="8" spans="1:11">
      <c r="A8" s="27"/>
      <c r="B8" s="27"/>
      <c r="C8" s="27"/>
      <c r="D8" s="26"/>
      <c r="E8" s="27"/>
      <c r="F8" s="27"/>
      <c r="G8" s="27"/>
      <c r="H8" s="27"/>
      <c r="I8" s="27"/>
      <c r="J8" s="27"/>
      <c r="K8" s="3"/>
    </row>
    <row r="9" spans="1:11">
      <c r="A9" s="187" t="s">
        <v>5</v>
      </c>
      <c r="B9" s="187"/>
      <c r="C9" s="187"/>
      <c r="D9" s="187"/>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4" t="s">
        <v>7</v>
      </c>
      <c r="D11" s="185"/>
      <c r="E11" s="185"/>
      <c r="F11" s="186"/>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4" t="s">
        <v>11</v>
      </c>
      <c r="B15" s="185"/>
      <c r="C15" s="185"/>
      <c r="D15" s="185"/>
      <c r="E15" s="186"/>
      <c r="F15" s="184" t="s">
        <v>12</v>
      </c>
      <c r="G15" s="185"/>
      <c r="H15" s="185"/>
      <c r="I15" s="186"/>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4" t="s">
        <v>15</v>
      </c>
      <c r="B18" s="185"/>
      <c r="C18" s="185"/>
      <c r="D18" s="185"/>
      <c r="E18" s="185"/>
      <c r="F18" s="185"/>
      <c r="G18" s="185"/>
      <c r="H18" s="185"/>
      <c r="I18" s="186"/>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4" t="s">
        <v>17</v>
      </c>
      <c r="B21" s="185"/>
      <c r="C21" s="185"/>
      <c r="D21" s="186"/>
      <c r="E21" s="2" t="s">
        <v>18</v>
      </c>
      <c r="F21" s="189">
        <v>59725</v>
      </c>
      <c r="G21" s="190"/>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15" t="s">
        <v>22</v>
      </c>
      <c r="B24" s="316"/>
      <c r="C24" s="317"/>
      <c r="D24" s="1"/>
      <c r="E24" s="315"/>
      <c r="F24" s="317"/>
      <c r="G24" s="27"/>
      <c r="H24" s="27"/>
      <c r="I24" s="27"/>
      <c r="J24" s="27"/>
      <c r="K24" s="3"/>
    </row>
    <row r="25" spans="1:11">
      <c r="A25" s="28" t="s">
        <v>23</v>
      </c>
      <c r="B25" s="27"/>
      <c r="C25" s="27"/>
      <c r="D25" s="36" t="s">
        <v>24</v>
      </c>
      <c r="E25" s="36" t="s">
        <v>25</v>
      </c>
      <c r="F25" s="27"/>
      <c r="G25" s="27"/>
      <c r="H25" s="27"/>
      <c r="I25" s="27"/>
      <c r="J25" s="27"/>
      <c r="K25" s="3"/>
    </row>
    <row r="26" spans="1:11" ht="15.75" thickBot="1">
      <c r="A26" s="27"/>
      <c r="B26" s="27"/>
      <c r="C26" s="27"/>
      <c r="D26" s="26"/>
      <c r="E26" s="27"/>
      <c r="F26" s="27"/>
      <c r="G26" s="27"/>
      <c r="H26" s="27"/>
      <c r="I26" s="27"/>
      <c r="J26" s="27"/>
      <c r="K26" s="3"/>
    </row>
    <row r="27" spans="1:11" ht="15.75" thickBot="1">
      <c r="A27" s="184" t="s">
        <v>26</v>
      </c>
      <c r="B27" s="185"/>
      <c r="C27" s="185"/>
      <c r="D27" s="185"/>
      <c r="E27" s="185"/>
      <c r="F27" s="186"/>
      <c r="G27" s="27"/>
      <c r="H27" s="27"/>
      <c r="I27" s="27"/>
      <c r="J27" s="27"/>
      <c r="K27" s="3"/>
    </row>
    <row r="28" spans="1:11">
      <c r="A28" s="28" t="s">
        <v>27</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28</v>
      </c>
      <c r="B30" s="32"/>
      <c r="C30" s="27"/>
      <c r="D30" s="26"/>
      <c r="E30" s="27"/>
      <c r="F30" s="27"/>
      <c r="G30" s="27"/>
      <c r="H30" s="27"/>
      <c r="I30" s="27"/>
      <c r="J30" s="27"/>
      <c r="K30" s="3"/>
    </row>
    <row r="31" spans="1:11" ht="15.75" thickBot="1">
      <c r="A31" s="184" t="s">
        <v>29</v>
      </c>
      <c r="B31" s="185"/>
      <c r="C31" s="185"/>
      <c r="D31" s="185"/>
      <c r="E31" s="186"/>
      <c r="F31" s="184" t="s">
        <v>30</v>
      </c>
      <c r="G31" s="185"/>
      <c r="H31" s="185"/>
      <c r="I31" s="186"/>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4" t="s">
        <v>15</v>
      </c>
      <c r="B34" s="185"/>
      <c r="C34" s="185"/>
      <c r="D34" s="185"/>
      <c r="E34" s="185"/>
      <c r="F34" s="185"/>
      <c r="G34" s="185"/>
      <c r="H34" s="185"/>
      <c r="I34" s="186"/>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4" t="s">
        <v>17</v>
      </c>
      <c r="B37" s="185"/>
      <c r="C37" s="185"/>
      <c r="D37" s="186"/>
      <c r="E37" s="2" t="s">
        <v>18</v>
      </c>
      <c r="F37" s="189">
        <v>59725</v>
      </c>
      <c r="G37" s="190"/>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15" t="s">
        <v>31</v>
      </c>
      <c r="B40" s="316"/>
      <c r="C40" s="317"/>
      <c r="D40" s="1"/>
      <c r="E40" s="315"/>
      <c r="F40" s="317"/>
      <c r="G40" s="27"/>
      <c r="H40" s="27"/>
      <c r="I40" s="27"/>
      <c r="J40" s="27"/>
      <c r="K40" s="3"/>
    </row>
    <row r="41" spans="1:11">
      <c r="A41" s="28" t="s">
        <v>23</v>
      </c>
      <c r="B41" s="27"/>
      <c r="C41" s="27"/>
      <c r="D41" s="36" t="s">
        <v>24</v>
      </c>
      <c r="E41" s="28" t="s">
        <v>25</v>
      </c>
      <c r="F41" s="27"/>
      <c r="G41" s="27"/>
      <c r="H41" s="27"/>
      <c r="I41" s="27"/>
      <c r="J41" s="27"/>
      <c r="K41" s="3"/>
    </row>
    <row r="42" spans="1:11" ht="15.75" thickBot="1">
      <c r="A42" s="27"/>
      <c r="B42" s="27"/>
      <c r="C42" s="27"/>
      <c r="D42" s="26"/>
      <c r="E42" s="27"/>
      <c r="F42" s="27"/>
      <c r="G42" s="27"/>
      <c r="H42" s="27"/>
      <c r="I42" s="27"/>
      <c r="J42" s="27"/>
      <c r="K42" s="3"/>
    </row>
    <row r="43" spans="1:11" ht="15.75" thickBot="1">
      <c r="A43" s="184" t="s">
        <v>32</v>
      </c>
      <c r="B43" s="185"/>
      <c r="C43" s="185"/>
      <c r="D43" s="185"/>
      <c r="E43" s="185"/>
      <c r="F43" s="186"/>
      <c r="G43" s="27"/>
      <c r="H43" s="27"/>
      <c r="I43" s="27"/>
      <c r="J43" s="27"/>
      <c r="K43" s="3"/>
    </row>
    <row r="44" spans="1:11">
      <c r="A44" s="28" t="s">
        <v>27</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8" t="s">
        <v>33</v>
      </c>
      <c r="B46" s="188"/>
      <c r="C46" s="188"/>
      <c r="D46" s="188"/>
      <c r="E46" s="188"/>
      <c r="F46" s="188"/>
      <c r="G46" s="188"/>
      <c r="H46" s="188"/>
      <c r="I46" s="188"/>
      <c r="J46" s="27"/>
      <c r="K46" s="3"/>
    </row>
    <row r="47" spans="1:11" ht="15.75" thickBot="1">
      <c r="A47" s="27"/>
      <c r="B47" s="27"/>
      <c r="C47" s="27"/>
      <c r="D47" s="26"/>
      <c r="E47" s="27"/>
      <c r="F47" s="27"/>
      <c r="G47" s="27"/>
      <c r="H47" s="27"/>
      <c r="I47" s="27"/>
      <c r="J47" s="27"/>
      <c r="K47" s="3"/>
    </row>
    <row r="48" spans="1:11" ht="15.75" thickBot="1">
      <c r="A48" s="184" t="s">
        <v>34</v>
      </c>
      <c r="B48" s="185"/>
      <c r="C48" s="185"/>
      <c r="D48" s="185"/>
      <c r="E48" s="186"/>
      <c r="F48" s="184" t="s">
        <v>35</v>
      </c>
      <c r="G48" s="185"/>
      <c r="H48" s="185"/>
      <c r="I48" s="186"/>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15" t="s">
        <v>36</v>
      </c>
      <c r="B51" s="316"/>
      <c r="C51" s="317"/>
      <c r="D51" s="1"/>
      <c r="E51" s="315"/>
      <c r="F51" s="317"/>
      <c r="G51" s="27"/>
      <c r="H51" s="27"/>
      <c r="I51" s="27"/>
      <c r="J51" s="27"/>
      <c r="K51" s="3"/>
    </row>
    <row r="52" spans="1:11">
      <c r="A52" s="28" t="s">
        <v>23</v>
      </c>
      <c r="B52" s="27"/>
      <c r="C52" s="27"/>
      <c r="D52" s="36" t="s">
        <v>24</v>
      </c>
      <c r="E52" s="28" t="s">
        <v>25</v>
      </c>
      <c r="F52" s="27"/>
      <c r="G52" s="27"/>
      <c r="H52" s="27"/>
      <c r="I52" s="27"/>
      <c r="J52" s="27"/>
      <c r="K52" s="3"/>
    </row>
    <row r="53" spans="1:11" ht="15.75" thickBot="1">
      <c r="A53" s="27"/>
      <c r="B53" s="27"/>
      <c r="C53" s="27"/>
      <c r="D53" s="26"/>
      <c r="E53" s="27"/>
      <c r="F53" s="27"/>
      <c r="G53" s="27"/>
      <c r="H53" s="27"/>
      <c r="I53" s="27"/>
      <c r="J53" s="27"/>
      <c r="K53" s="3"/>
    </row>
    <row r="54" spans="1:11" ht="15.75" thickBot="1">
      <c r="A54" s="184" t="s">
        <v>37</v>
      </c>
      <c r="B54" s="185"/>
      <c r="C54" s="185"/>
      <c r="D54" s="185"/>
      <c r="E54" s="185"/>
      <c r="F54" s="186"/>
      <c r="G54" s="27"/>
      <c r="H54" s="27"/>
      <c r="I54" s="27"/>
      <c r="J54" s="27"/>
      <c r="K54" s="3"/>
    </row>
    <row r="55" spans="1:11">
      <c r="A55" s="28" t="s">
        <v>27</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91" t="s">
        <v>38</v>
      </c>
      <c r="B57" s="191"/>
      <c r="C57" s="191"/>
      <c r="D57" s="191"/>
      <c r="E57" s="191"/>
      <c r="F57" s="191"/>
      <c r="G57" s="191"/>
      <c r="H57" s="191"/>
      <c r="I57" s="191"/>
      <c r="J57" s="191"/>
      <c r="K57" s="3"/>
    </row>
    <row r="58" spans="1:11">
      <c r="A58" s="191"/>
      <c r="B58" s="191"/>
      <c r="C58" s="191"/>
      <c r="D58" s="191"/>
      <c r="E58" s="191"/>
      <c r="F58" s="191"/>
      <c r="G58" s="191"/>
      <c r="H58" s="191"/>
      <c r="I58" s="191"/>
      <c r="J58" s="191"/>
      <c r="K58" s="3"/>
    </row>
    <row r="59" spans="1:11" ht="15.75" thickBot="1">
      <c r="A59" s="27"/>
      <c r="B59" s="28" t="s">
        <v>39</v>
      </c>
      <c r="C59" s="26"/>
      <c r="D59" s="26"/>
      <c r="E59" s="27"/>
      <c r="F59" s="28"/>
      <c r="G59" s="28" t="s">
        <v>40</v>
      </c>
      <c r="H59" s="27"/>
      <c r="I59" s="27"/>
      <c r="J59" s="28"/>
      <c r="K59" s="3"/>
    </row>
    <row r="60" spans="1:11">
      <c r="A60" s="37">
        <v>1</v>
      </c>
      <c r="B60" s="184" t="s">
        <v>41</v>
      </c>
      <c r="C60" s="185"/>
      <c r="D60" s="185"/>
      <c r="E60" s="185"/>
      <c r="F60" s="186"/>
      <c r="G60" s="184" t="s">
        <v>42</v>
      </c>
      <c r="H60" s="185"/>
      <c r="I60" s="185"/>
      <c r="J60" s="186"/>
      <c r="K60" s="3"/>
    </row>
    <row r="61" spans="1:11" ht="15.75" customHeight="1">
      <c r="A61" s="37">
        <v>2</v>
      </c>
      <c r="B61" s="184" t="s">
        <v>43</v>
      </c>
      <c r="C61" s="185"/>
      <c r="D61" s="185"/>
      <c r="E61" s="185"/>
      <c r="F61" s="186"/>
      <c r="G61" s="184" t="s">
        <v>44</v>
      </c>
      <c r="H61" s="185"/>
      <c r="I61" s="185"/>
      <c r="J61" s="186"/>
      <c r="K61" s="3"/>
    </row>
    <row r="62" spans="1:11">
      <c r="A62" s="37">
        <v>3</v>
      </c>
      <c r="B62" s="184" t="s">
        <v>45</v>
      </c>
      <c r="C62" s="185"/>
      <c r="D62" s="185"/>
      <c r="E62" s="185"/>
      <c r="F62" s="186"/>
      <c r="G62" s="184" t="s">
        <v>46</v>
      </c>
      <c r="H62" s="185"/>
      <c r="I62" s="185"/>
      <c r="J62" s="186"/>
      <c r="K62" s="3"/>
    </row>
    <row r="63" spans="1:11">
      <c r="A63" s="37">
        <v>4</v>
      </c>
      <c r="B63" s="181"/>
      <c r="C63" s="181"/>
      <c r="D63" s="181"/>
      <c r="E63" s="181"/>
      <c r="F63" s="181"/>
      <c r="G63" s="181"/>
      <c r="H63" s="181"/>
      <c r="I63" s="181"/>
      <c r="J63" s="181"/>
      <c r="K63" s="3"/>
    </row>
    <row r="64" spans="1:11">
      <c r="A64" s="37">
        <v>5</v>
      </c>
      <c r="B64" s="184"/>
      <c r="C64" s="185"/>
      <c r="D64" s="185"/>
      <c r="E64" s="185"/>
      <c r="F64" s="186"/>
      <c r="G64" s="184"/>
      <c r="H64" s="185"/>
      <c r="I64" s="185"/>
      <c r="J64" s="186"/>
      <c r="K64" s="3"/>
    </row>
    <row r="65" spans="1:11" ht="15.75" thickBot="1">
      <c r="A65" s="37">
        <v>6</v>
      </c>
      <c r="B65" s="184"/>
      <c r="C65" s="185"/>
      <c r="D65" s="185"/>
      <c r="E65" s="185"/>
      <c r="F65" s="186"/>
      <c r="G65" s="184"/>
      <c r="H65" s="185"/>
      <c r="I65" s="185"/>
      <c r="J65" s="186"/>
      <c r="K65" s="3"/>
    </row>
    <row r="66" spans="1:11" ht="15.75" thickBot="1">
      <c r="A66" s="37">
        <v>7</v>
      </c>
      <c r="B66" s="184"/>
      <c r="C66" s="185"/>
      <c r="D66" s="185"/>
      <c r="E66" s="185"/>
      <c r="F66" s="186"/>
      <c r="G66" s="184"/>
      <c r="H66" s="185"/>
      <c r="I66" s="185"/>
      <c r="J66" s="186"/>
      <c r="K66" s="3"/>
    </row>
    <row r="67" spans="1:11" ht="15.75" thickBot="1">
      <c r="A67" s="37">
        <v>8</v>
      </c>
      <c r="B67" s="184"/>
      <c r="C67" s="185"/>
      <c r="D67" s="185"/>
      <c r="E67" s="185"/>
      <c r="F67" s="186"/>
      <c r="G67" s="184"/>
      <c r="H67" s="185"/>
      <c r="I67" s="185"/>
      <c r="J67" s="186"/>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2">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zoomScaleNormal="100" workbookViewId="0">
      <selection activeCell="A78" sqref="A78:J83"/>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10" t="s">
        <v>47</v>
      </c>
      <c r="B1" s="210"/>
      <c r="C1" s="210"/>
      <c r="D1" s="210"/>
      <c r="E1" s="210"/>
      <c r="F1" s="210"/>
      <c r="G1" s="210"/>
      <c r="H1" s="210"/>
      <c r="I1" s="210"/>
      <c r="J1" s="210"/>
    </row>
    <row r="2" spans="1:11" ht="15.75" thickBot="1">
      <c r="A2" s="211"/>
      <c r="B2" s="212"/>
      <c r="C2" s="212"/>
      <c r="D2" s="212"/>
      <c r="E2" s="212"/>
      <c r="F2" s="212"/>
      <c r="G2" s="212"/>
      <c r="H2" s="212"/>
      <c r="I2" s="212"/>
      <c r="J2" s="213"/>
    </row>
    <row r="3" spans="1:11" ht="16.5" thickBot="1">
      <c r="A3" s="214" t="s">
        <v>48</v>
      </c>
      <c r="B3" s="215"/>
      <c r="C3" s="216" t="s">
        <v>49</v>
      </c>
      <c r="D3" s="217"/>
      <c r="E3" s="217"/>
      <c r="F3" s="217"/>
      <c r="G3" s="217"/>
      <c r="H3" s="217"/>
      <c r="I3" s="217"/>
      <c r="J3" s="218"/>
      <c r="K3" s="3"/>
    </row>
    <row r="4" spans="1:11" ht="15.75" thickBot="1">
      <c r="A4" s="219"/>
      <c r="B4" s="220"/>
      <c r="C4" s="220"/>
      <c r="D4" s="220"/>
      <c r="E4" s="220"/>
      <c r="F4" s="220"/>
      <c r="G4" s="220"/>
      <c r="H4" s="220"/>
      <c r="I4" s="220"/>
      <c r="J4" s="221"/>
    </row>
    <row r="5" spans="1:11" ht="15.75" thickBot="1">
      <c r="A5" s="222" t="s">
        <v>50</v>
      </c>
      <c r="B5" s="223"/>
      <c r="C5" s="224"/>
      <c r="D5" s="2" t="s">
        <v>51</v>
      </c>
      <c r="E5" s="5"/>
      <c r="F5" s="225" t="s">
        <v>52</v>
      </c>
      <c r="G5" s="225"/>
      <c r="H5" s="226"/>
      <c r="I5" s="2" t="s">
        <v>53</v>
      </c>
      <c r="J5" s="6"/>
    </row>
    <row r="6" spans="1:11">
      <c r="A6" s="192"/>
      <c r="B6" s="193"/>
      <c r="C6" s="193"/>
      <c r="D6" s="193"/>
      <c r="E6" s="193"/>
      <c r="F6" s="193"/>
      <c r="G6" s="193"/>
      <c r="H6" s="193"/>
      <c r="I6" s="193"/>
      <c r="J6" s="194"/>
    </row>
    <row r="7" spans="1:11" ht="16.5" thickBot="1">
      <c r="A7" s="195" t="s">
        <v>54</v>
      </c>
      <c r="B7" s="196"/>
      <c r="C7" s="196"/>
      <c r="D7" s="196"/>
      <c r="E7" s="196"/>
      <c r="F7" s="196"/>
      <c r="G7" s="196"/>
      <c r="H7" s="196"/>
      <c r="I7" s="196"/>
      <c r="J7" s="197"/>
    </row>
    <row r="8" spans="1:11">
      <c r="A8" s="198" t="s">
        <v>55</v>
      </c>
      <c r="B8" s="199"/>
      <c r="C8" s="199"/>
      <c r="D8" s="199"/>
      <c r="E8" s="199"/>
      <c r="F8" s="199"/>
      <c r="G8" s="199"/>
      <c r="H8" s="199"/>
      <c r="I8" s="199"/>
      <c r="J8" s="200"/>
      <c r="K8" s="3"/>
    </row>
    <row r="9" spans="1:11">
      <c r="A9" s="201"/>
      <c r="B9" s="202"/>
      <c r="C9" s="202"/>
      <c r="D9" s="202"/>
      <c r="E9" s="202"/>
      <c r="F9" s="202"/>
      <c r="G9" s="202"/>
      <c r="H9" s="202"/>
      <c r="I9" s="202"/>
      <c r="J9" s="203"/>
      <c r="K9" s="3"/>
    </row>
    <row r="10" spans="1:11">
      <c r="A10" s="201"/>
      <c r="B10" s="202"/>
      <c r="C10" s="202"/>
      <c r="D10" s="202"/>
      <c r="E10" s="202"/>
      <c r="F10" s="202"/>
      <c r="G10" s="202"/>
      <c r="H10" s="202"/>
      <c r="I10" s="202"/>
      <c r="J10" s="203"/>
      <c r="K10" s="3"/>
    </row>
    <row r="11" spans="1:11">
      <c r="A11" s="201"/>
      <c r="B11" s="202"/>
      <c r="C11" s="202"/>
      <c r="D11" s="202"/>
      <c r="E11" s="202"/>
      <c r="F11" s="202"/>
      <c r="G11" s="202"/>
      <c r="H11" s="202"/>
      <c r="I11" s="202"/>
      <c r="J11" s="203"/>
      <c r="K11" s="3"/>
    </row>
    <row r="12" spans="1:11">
      <c r="A12" s="201"/>
      <c r="B12" s="202"/>
      <c r="C12" s="202"/>
      <c r="D12" s="202"/>
      <c r="E12" s="202"/>
      <c r="F12" s="202"/>
      <c r="G12" s="202"/>
      <c r="H12" s="202"/>
      <c r="I12" s="202"/>
      <c r="J12" s="203"/>
      <c r="K12" s="3"/>
    </row>
    <row r="13" spans="1:11">
      <c r="A13" s="204"/>
      <c r="B13" s="205"/>
      <c r="C13" s="205"/>
      <c r="D13" s="205"/>
      <c r="E13" s="205"/>
      <c r="F13" s="205"/>
      <c r="G13" s="205"/>
      <c r="H13" s="205"/>
      <c r="I13" s="205"/>
      <c r="J13" s="206"/>
      <c r="K13" s="3"/>
    </row>
    <row r="14" spans="1:11">
      <c r="A14" s="204"/>
      <c r="B14" s="205"/>
      <c r="C14" s="205"/>
      <c r="D14" s="205"/>
      <c r="E14" s="205"/>
      <c r="F14" s="205"/>
      <c r="G14" s="205"/>
      <c r="H14" s="205"/>
      <c r="I14" s="205"/>
      <c r="J14" s="206"/>
      <c r="K14" s="3"/>
    </row>
    <row r="15" spans="1:11">
      <c r="A15" s="204"/>
      <c r="B15" s="205"/>
      <c r="C15" s="205"/>
      <c r="D15" s="205"/>
      <c r="E15" s="205"/>
      <c r="F15" s="205"/>
      <c r="G15" s="205"/>
      <c r="H15" s="205"/>
      <c r="I15" s="205"/>
      <c r="J15" s="206"/>
      <c r="K15" s="3"/>
    </row>
    <row r="16" spans="1:11">
      <c r="A16" s="204"/>
      <c r="B16" s="205"/>
      <c r="C16" s="205"/>
      <c r="D16" s="205"/>
      <c r="E16" s="205"/>
      <c r="F16" s="205"/>
      <c r="G16" s="205"/>
      <c r="H16" s="205"/>
      <c r="I16" s="205"/>
      <c r="J16" s="206"/>
      <c r="K16" s="3"/>
    </row>
    <row r="17" spans="1:11" ht="15.75" thickBot="1">
      <c r="A17" s="207"/>
      <c r="B17" s="208"/>
      <c r="C17" s="208"/>
      <c r="D17" s="208"/>
      <c r="E17" s="208"/>
      <c r="F17" s="208"/>
      <c r="G17" s="208"/>
      <c r="H17" s="208"/>
      <c r="I17" s="208"/>
      <c r="J17" s="209"/>
      <c r="K17" s="3"/>
    </row>
    <row r="18" spans="1:11">
      <c r="A18" s="192"/>
      <c r="B18" s="193"/>
      <c r="C18" s="193"/>
      <c r="D18" s="193"/>
      <c r="E18" s="193"/>
      <c r="F18" s="193"/>
      <c r="G18" s="193"/>
      <c r="H18" s="193"/>
      <c r="I18" s="193"/>
      <c r="J18" s="194"/>
    </row>
    <row r="19" spans="1:11" ht="16.5" thickBot="1">
      <c r="A19" s="195" t="s">
        <v>56</v>
      </c>
      <c r="B19" s="196"/>
      <c r="C19" s="196"/>
      <c r="D19" s="196"/>
      <c r="E19" s="196"/>
      <c r="F19" s="196"/>
      <c r="G19" s="196"/>
      <c r="H19" s="196"/>
      <c r="I19" s="196"/>
      <c r="J19" s="197"/>
    </row>
    <row r="20" spans="1:11">
      <c r="A20" s="198" t="s">
        <v>57</v>
      </c>
      <c r="B20" s="199"/>
      <c r="C20" s="199"/>
      <c r="D20" s="199"/>
      <c r="E20" s="199"/>
      <c r="F20" s="199"/>
      <c r="G20" s="199"/>
      <c r="H20" s="199"/>
      <c r="I20" s="199"/>
      <c r="J20" s="200"/>
      <c r="K20" s="3"/>
    </row>
    <row r="21" spans="1:11">
      <c r="A21" s="201"/>
      <c r="B21" s="202"/>
      <c r="C21" s="202"/>
      <c r="D21" s="202"/>
      <c r="E21" s="202"/>
      <c r="F21" s="202"/>
      <c r="G21" s="202"/>
      <c r="H21" s="202"/>
      <c r="I21" s="202"/>
      <c r="J21" s="203"/>
      <c r="K21" s="3"/>
    </row>
    <row r="22" spans="1:11">
      <c r="A22" s="201"/>
      <c r="B22" s="202"/>
      <c r="C22" s="202"/>
      <c r="D22" s="202"/>
      <c r="E22" s="202"/>
      <c r="F22" s="202"/>
      <c r="G22" s="202"/>
      <c r="H22" s="202"/>
      <c r="I22" s="202"/>
      <c r="J22" s="203"/>
      <c r="K22" s="3"/>
    </row>
    <row r="23" spans="1:11">
      <c r="A23" s="204"/>
      <c r="B23" s="205"/>
      <c r="C23" s="205"/>
      <c r="D23" s="205"/>
      <c r="E23" s="205"/>
      <c r="F23" s="205"/>
      <c r="G23" s="205"/>
      <c r="H23" s="205"/>
      <c r="I23" s="205"/>
      <c r="J23" s="206"/>
      <c r="K23" s="3"/>
    </row>
    <row r="24" spans="1:11" ht="15.75" thickBot="1">
      <c r="A24" s="207"/>
      <c r="B24" s="208"/>
      <c r="C24" s="208"/>
      <c r="D24" s="208"/>
      <c r="E24" s="208"/>
      <c r="F24" s="208"/>
      <c r="G24" s="208"/>
      <c r="H24" s="208"/>
      <c r="I24" s="208"/>
      <c r="J24" s="209"/>
      <c r="K24" s="3"/>
    </row>
    <row r="25" spans="1:11">
      <c r="A25" s="192"/>
      <c r="B25" s="193"/>
      <c r="C25" s="193"/>
      <c r="D25" s="193"/>
      <c r="E25" s="193"/>
      <c r="F25" s="193"/>
      <c r="G25" s="193"/>
      <c r="H25" s="193"/>
      <c r="I25" s="193"/>
      <c r="J25" s="194"/>
    </row>
    <row r="26" spans="1:11" ht="16.5" thickBot="1">
      <c r="A26" s="195" t="s">
        <v>58</v>
      </c>
      <c r="B26" s="196"/>
      <c r="C26" s="196"/>
      <c r="D26" s="196"/>
      <c r="E26" s="196"/>
      <c r="F26" s="196"/>
      <c r="G26" s="196"/>
      <c r="H26" s="196"/>
      <c r="I26" s="196"/>
      <c r="J26" s="197"/>
    </row>
    <row r="27" spans="1:11" ht="15.75" customHeight="1">
      <c r="A27" s="246" t="s">
        <v>59</v>
      </c>
      <c r="B27" s="199"/>
      <c r="C27" s="199"/>
      <c r="D27" s="199"/>
      <c r="E27" s="199"/>
      <c r="F27" s="199"/>
      <c r="G27" s="199"/>
      <c r="H27" s="199"/>
      <c r="I27" s="199"/>
      <c r="J27" s="200"/>
      <c r="K27" s="3"/>
    </row>
    <row r="28" spans="1:11">
      <c r="A28" s="204"/>
      <c r="B28" s="205"/>
      <c r="C28" s="205"/>
      <c r="D28" s="205"/>
      <c r="E28" s="205"/>
      <c r="F28" s="205"/>
      <c r="G28" s="205"/>
      <c r="H28" s="205"/>
      <c r="I28" s="205"/>
      <c r="J28" s="206"/>
      <c r="K28" s="3"/>
    </row>
    <row r="29" spans="1:11">
      <c r="A29" s="204"/>
      <c r="B29" s="205"/>
      <c r="C29" s="205"/>
      <c r="D29" s="205"/>
      <c r="E29" s="205"/>
      <c r="F29" s="205"/>
      <c r="G29" s="205"/>
      <c r="H29" s="205"/>
      <c r="I29" s="205"/>
      <c r="J29" s="206"/>
      <c r="K29" s="3"/>
    </row>
    <row r="30" spans="1:11">
      <c r="A30" s="204"/>
      <c r="B30" s="205"/>
      <c r="C30" s="205"/>
      <c r="D30" s="205"/>
      <c r="E30" s="205"/>
      <c r="F30" s="205"/>
      <c r="G30" s="205"/>
      <c r="H30" s="205"/>
      <c r="I30" s="205"/>
      <c r="J30" s="206"/>
      <c r="K30" s="3"/>
    </row>
    <row r="31" spans="1:11">
      <c r="A31" s="204"/>
      <c r="B31" s="205"/>
      <c r="C31" s="205"/>
      <c r="D31" s="205"/>
      <c r="E31" s="205"/>
      <c r="F31" s="205"/>
      <c r="G31" s="205"/>
      <c r="H31" s="205"/>
      <c r="I31" s="205"/>
      <c r="J31" s="206"/>
      <c r="K31" s="3"/>
    </row>
    <row r="32" spans="1:11" ht="15.75" thickBot="1">
      <c r="A32" s="207"/>
      <c r="B32" s="208"/>
      <c r="C32" s="208"/>
      <c r="D32" s="208"/>
      <c r="E32" s="208"/>
      <c r="F32" s="208"/>
      <c r="G32" s="208"/>
      <c r="H32" s="208"/>
      <c r="I32" s="208"/>
      <c r="J32" s="209"/>
      <c r="K32" s="3"/>
    </row>
    <row r="33" spans="1:11">
      <c r="A33" s="192"/>
      <c r="B33" s="193"/>
      <c r="C33" s="193"/>
      <c r="D33" s="193"/>
      <c r="E33" s="193"/>
      <c r="F33" s="193"/>
      <c r="G33" s="193"/>
      <c r="H33" s="193"/>
      <c r="I33" s="193"/>
      <c r="J33" s="194"/>
    </row>
    <row r="34" spans="1:11" ht="16.5" customHeight="1">
      <c r="A34" s="238" t="s">
        <v>60</v>
      </c>
      <c r="B34" s="239"/>
      <c r="C34" s="239"/>
      <c r="D34" s="239"/>
      <c r="E34" s="239"/>
      <c r="F34" s="239"/>
      <c r="G34" s="239"/>
      <c r="H34" s="239"/>
      <c r="I34" s="239"/>
      <c r="J34" s="240"/>
    </row>
    <row r="35" spans="1:11" ht="15" customHeight="1" thickBot="1">
      <c r="A35" s="241"/>
      <c r="B35" s="242"/>
      <c r="C35" s="242"/>
      <c r="D35" s="242"/>
      <c r="E35" s="242"/>
      <c r="F35" s="242"/>
      <c r="G35" s="242"/>
      <c r="H35" s="242"/>
      <c r="I35" s="242"/>
      <c r="J35" s="243"/>
      <c r="K35" s="3"/>
    </row>
    <row r="36" spans="1:11" ht="15" customHeight="1">
      <c r="A36" s="229" t="s">
        <v>61</v>
      </c>
      <c r="B36" s="230"/>
      <c r="C36" s="230"/>
      <c r="D36" s="230"/>
      <c r="E36" s="230"/>
      <c r="F36" s="230"/>
      <c r="G36" s="230"/>
      <c r="H36" s="230"/>
      <c r="I36" s="230"/>
      <c r="J36" s="231"/>
      <c r="K36" s="3"/>
    </row>
    <row r="37" spans="1:11" ht="15" customHeight="1">
      <c r="A37" s="232"/>
      <c r="B37" s="233"/>
      <c r="C37" s="233"/>
      <c r="D37" s="233"/>
      <c r="E37" s="233"/>
      <c r="F37" s="233"/>
      <c r="G37" s="233"/>
      <c r="H37" s="233"/>
      <c r="I37" s="233"/>
      <c r="J37" s="234"/>
      <c r="K37" s="3"/>
    </row>
    <row r="38" spans="1:11" ht="15" customHeight="1">
      <c r="A38" s="232"/>
      <c r="B38" s="233"/>
      <c r="C38" s="233"/>
      <c r="D38" s="233"/>
      <c r="E38" s="233"/>
      <c r="F38" s="233"/>
      <c r="G38" s="233"/>
      <c r="H38" s="233"/>
      <c r="I38" s="233"/>
      <c r="J38" s="234"/>
      <c r="K38" s="3"/>
    </row>
    <row r="39" spans="1:11" ht="15" customHeight="1">
      <c r="A39" s="232"/>
      <c r="B39" s="233"/>
      <c r="C39" s="233"/>
      <c r="D39" s="233"/>
      <c r="E39" s="233"/>
      <c r="F39" s="233"/>
      <c r="G39" s="233"/>
      <c r="H39" s="233"/>
      <c r="I39" s="233"/>
      <c r="J39" s="234"/>
      <c r="K39" s="3"/>
    </row>
    <row r="40" spans="1:11" ht="15" customHeight="1">
      <c r="A40" s="232"/>
      <c r="B40" s="233"/>
      <c r="C40" s="233"/>
      <c r="D40" s="233"/>
      <c r="E40" s="233"/>
      <c r="F40" s="233"/>
      <c r="G40" s="233"/>
      <c r="H40" s="233"/>
      <c r="I40" s="233"/>
      <c r="J40" s="234"/>
      <c r="K40" s="3"/>
    </row>
    <row r="41" spans="1:11" ht="15.75" customHeight="1" thickBot="1">
      <c r="A41" s="235"/>
      <c r="B41" s="236"/>
      <c r="C41" s="236"/>
      <c r="D41" s="236"/>
      <c r="E41" s="236"/>
      <c r="F41" s="236"/>
      <c r="G41" s="236"/>
      <c r="H41" s="236"/>
      <c r="I41" s="236"/>
      <c r="J41" s="237"/>
      <c r="K41" s="3"/>
    </row>
    <row r="42" spans="1:11">
      <c r="A42" s="227"/>
      <c r="B42" s="227"/>
      <c r="C42" s="227"/>
      <c r="D42" s="227"/>
      <c r="E42" s="227"/>
      <c r="F42" s="227"/>
      <c r="G42" s="227"/>
      <c r="H42" s="227"/>
      <c r="I42" s="227"/>
      <c r="J42" s="227"/>
    </row>
    <row r="43" spans="1:11" ht="18.75">
      <c r="A43" s="228" t="s">
        <v>62</v>
      </c>
      <c r="B43" s="228"/>
      <c r="C43" s="228"/>
      <c r="D43" s="228"/>
      <c r="E43" s="228"/>
      <c r="F43" s="228"/>
      <c r="G43" s="228"/>
      <c r="H43" s="228"/>
      <c r="I43" s="228"/>
      <c r="J43" s="228"/>
    </row>
    <row r="44" spans="1:11" ht="15.75" thickBot="1">
      <c r="A44" s="211"/>
      <c r="B44" s="212"/>
      <c r="C44" s="212"/>
      <c r="D44" s="212"/>
      <c r="E44" s="212"/>
      <c r="F44" s="212"/>
      <c r="G44" s="212"/>
      <c r="H44" s="212"/>
      <c r="I44" s="212"/>
      <c r="J44" s="213"/>
    </row>
    <row r="45" spans="1:11" ht="16.5" thickBot="1">
      <c r="A45" s="214" t="s">
        <v>48</v>
      </c>
      <c r="B45" s="215"/>
      <c r="C45" s="216" t="s">
        <v>63</v>
      </c>
      <c r="D45" s="217"/>
      <c r="E45" s="217"/>
      <c r="F45" s="217"/>
      <c r="G45" s="217"/>
      <c r="H45" s="217"/>
      <c r="I45" s="217"/>
      <c r="J45" s="218"/>
      <c r="K45" s="3"/>
    </row>
    <row r="46" spans="1:11" ht="15.75" thickBot="1">
      <c r="A46" s="219"/>
      <c r="B46" s="220"/>
      <c r="C46" s="220"/>
      <c r="D46" s="220"/>
      <c r="E46" s="220"/>
      <c r="F46" s="220"/>
      <c r="G46" s="220"/>
      <c r="H46" s="220"/>
      <c r="I46" s="220"/>
      <c r="J46" s="221"/>
    </row>
    <row r="47" spans="1:11" ht="15.75" thickBot="1">
      <c r="A47" s="222" t="s">
        <v>50</v>
      </c>
      <c r="B47" s="223"/>
      <c r="C47" s="224"/>
      <c r="D47" s="2" t="s">
        <v>51</v>
      </c>
      <c r="E47" s="5"/>
      <c r="F47" s="225" t="s">
        <v>52</v>
      </c>
      <c r="G47" s="225"/>
      <c r="H47" s="226"/>
      <c r="I47" s="2" t="s">
        <v>53</v>
      </c>
      <c r="J47" s="6"/>
    </row>
    <row r="48" spans="1:11">
      <c r="A48" s="192"/>
      <c r="B48" s="193"/>
      <c r="C48" s="193"/>
      <c r="D48" s="193"/>
      <c r="E48" s="193"/>
      <c r="F48" s="193"/>
      <c r="G48" s="193"/>
      <c r="H48" s="193"/>
      <c r="I48" s="193"/>
      <c r="J48" s="194"/>
    </row>
    <row r="49" spans="1:11" ht="16.5" thickBot="1">
      <c r="A49" s="195" t="s">
        <v>54</v>
      </c>
      <c r="B49" s="196"/>
      <c r="C49" s="196"/>
      <c r="D49" s="196"/>
      <c r="E49" s="196"/>
      <c r="F49" s="196"/>
      <c r="G49" s="196"/>
      <c r="H49" s="196"/>
      <c r="I49" s="196"/>
      <c r="J49" s="197"/>
    </row>
    <row r="50" spans="1:11">
      <c r="A50" s="198" t="s">
        <v>64</v>
      </c>
      <c r="B50" s="199"/>
      <c r="C50" s="199"/>
      <c r="D50" s="199"/>
      <c r="E50" s="199"/>
      <c r="F50" s="199"/>
      <c r="G50" s="199"/>
      <c r="H50" s="199"/>
      <c r="I50" s="199"/>
      <c r="J50" s="200"/>
      <c r="K50" s="3"/>
    </row>
    <row r="51" spans="1:11">
      <c r="A51" s="201"/>
      <c r="B51" s="202"/>
      <c r="C51" s="202"/>
      <c r="D51" s="202"/>
      <c r="E51" s="202"/>
      <c r="F51" s="202"/>
      <c r="G51" s="202"/>
      <c r="H51" s="202"/>
      <c r="I51" s="202"/>
      <c r="J51" s="203"/>
      <c r="K51" s="3"/>
    </row>
    <row r="52" spans="1:11">
      <c r="A52" s="201"/>
      <c r="B52" s="202"/>
      <c r="C52" s="202"/>
      <c r="D52" s="202"/>
      <c r="E52" s="202"/>
      <c r="F52" s="202"/>
      <c r="G52" s="202"/>
      <c r="H52" s="202"/>
      <c r="I52" s="202"/>
      <c r="J52" s="203"/>
      <c r="K52" s="3"/>
    </row>
    <row r="53" spans="1:11">
      <c r="A53" s="204"/>
      <c r="B53" s="205"/>
      <c r="C53" s="205"/>
      <c r="D53" s="205"/>
      <c r="E53" s="205"/>
      <c r="F53" s="205"/>
      <c r="G53" s="205"/>
      <c r="H53" s="205"/>
      <c r="I53" s="205"/>
      <c r="J53" s="206"/>
      <c r="K53" s="3"/>
    </row>
    <row r="54" spans="1:11">
      <c r="A54" s="204"/>
      <c r="B54" s="205"/>
      <c r="C54" s="205"/>
      <c r="D54" s="205"/>
      <c r="E54" s="205"/>
      <c r="F54" s="205"/>
      <c r="G54" s="205"/>
      <c r="H54" s="205"/>
      <c r="I54" s="205"/>
      <c r="J54" s="206"/>
      <c r="K54" s="3"/>
    </row>
    <row r="55" spans="1:11">
      <c r="A55" s="204"/>
      <c r="B55" s="205"/>
      <c r="C55" s="205"/>
      <c r="D55" s="205"/>
      <c r="E55" s="205"/>
      <c r="F55" s="205"/>
      <c r="G55" s="205"/>
      <c r="H55" s="205"/>
      <c r="I55" s="205"/>
      <c r="J55" s="206"/>
      <c r="K55" s="3"/>
    </row>
    <row r="56" spans="1:11">
      <c r="A56" s="204"/>
      <c r="B56" s="205"/>
      <c r="C56" s="205"/>
      <c r="D56" s="205"/>
      <c r="E56" s="205"/>
      <c r="F56" s="205"/>
      <c r="G56" s="205"/>
      <c r="H56" s="205"/>
      <c r="I56" s="205"/>
      <c r="J56" s="206"/>
      <c r="K56" s="3"/>
    </row>
    <row r="57" spans="1:11">
      <c r="A57" s="204"/>
      <c r="B57" s="205"/>
      <c r="C57" s="205"/>
      <c r="D57" s="205"/>
      <c r="E57" s="205"/>
      <c r="F57" s="205"/>
      <c r="G57" s="205"/>
      <c r="H57" s="205"/>
      <c r="I57" s="205"/>
      <c r="J57" s="206"/>
      <c r="K57" s="3"/>
    </row>
    <row r="58" spans="1:11">
      <c r="A58" s="204"/>
      <c r="B58" s="205"/>
      <c r="C58" s="205"/>
      <c r="D58" s="205"/>
      <c r="E58" s="205"/>
      <c r="F58" s="205"/>
      <c r="G58" s="205"/>
      <c r="H58" s="205"/>
      <c r="I58" s="205"/>
      <c r="J58" s="206"/>
      <c r="K58" s="3"/>
    </row>
    <row r="59" spans="1:11">
      <c r="A59" s="207"/>
      <c r="B59" s="208"/>
      <c r="C59" s="208"/>
      <c r="D59" s="208"/>
      <c r="E59" s="208"/>
      <c r="F59" s="208"/>
      <c r="G59" s="208"/>
      <c r="H59" s="208"/>
      <c r="I59" s="208"/>
      <c r="J59" s="209"/>
      <c r="K59" s="3"/>
    </row>
    <row r="60" spans="1:11">
      <c r="A60" s="192"/>
      <c r="B60" s="193"/>
      <c r="C60" s="193"/>
      <c r="D60" s="193"/>
      <c r="E60" s="193"/>
      <c r="F60" s="193"/>
      <c r="G60" s="193"/>
      <c r="H60" s="193"/>
      <c r="I60" s="193"/>
      <c r="J60" s="194"/>
    </row>
    <row r="61" spans="1:11" ht="16.5" thickBot="1">
      <c r="A61" s="195" t="s">
        <v>56</v>
      </c>
      <c r="B61" s="196"/>
      <c r="C61" s="196"/>
      <c r="D61" s="196"/>
      <c r="E61" s="196"/>
      <c r="F61" s="196"/>
      <c r="G61" s="196"/>
      <c r="H61" s="196"/>
      <c r="I61" s="196"/>
      <c r="J61" s="197"/>
    </row>
    <row r="62" spans="1:11">
      <c r="A62" s="198"/>
      <c r="B62" s="199"/>
      <c r="C62" s="199"/>
      <c r="D62" s="199"/>
      <c r="E62" s="199"/>
      <c r="F62" s="199"/>
      <c r="G62" s="199"/>
      <c r="H62" s="199"/>
      <c r="I62" s="199"/>
      <c r="J62" s="200"/>
      <c r="K62" s="3"/>
    </row>
    <row r="63" spans="1:11">
      <c r="A63" s="204"/>
      <c r="B63" s="205"/>
      <c r="C63" s="205"/>
      <c r="D63" s="205"/>
      <c r="E63" s="205"/>
      <c r="F63" s="205"/>
      <c r="G63" s="205"/>
      <c r="H63" s="205"/>
      <c r="I63" s="205"/>
      <c r="J63" s="206"/>
      <c r="K63" s="3"/>
    </row>
    <row r="64" spans="1:11">
      <c r="A64" s="204"/>
      <c r="B64" s="205"/>
      <c r="C64" s="205"/>
      <c r="D64" s="205"/>
      <c r="E64" s="205"/>
      <c r="F64" s="205"/>
      <c r="G64" s="205"/>
      <c r="H64" s="205"/>
      <c r="I64" s="205"/>
      <c r="J64" s="206"/>
      <c r="K64" s="3"/>
    </row>
    <row r="65" spans="1:11">
      <c r="A65" s="204"/>
      <c r="B65" s="205"/>
      <c r="C65" s="205"/>
      <c r="D65" s="205"/>
      <c r="E65" s="205"/>
      <c r="F65" s="205"/>
      <c r="G65" s="205"/>
      <c r="H65" s="205"/>
      <c r="I65" s="205"/>
      <c r="J65" s="206"/>
      <c r="K65" s="3"/>
    </row>
    <row r="66" spans="1:11" ht="15.75" thickBot="1">
      <c r="A66" s="207"/>
      <c r="B66" s="208"/>
      <c r="C66" s="208"/>
      <c r="D66" s="208"/>
      <c r="E66" s="208"/>
      <c r="F66" s="208"/>
      <c r="G66" s="208"/>
      <c r="H66" s="208"/>
      <c r="I66" s="208"/>
      <c r="J66" s="209"/>
      <c r="K66" s="3"/>
    </row>
    <row r="67" spans="1:11">
      <c r="A67" s="192"/>
      <c r="B67" s="193"/>
      <c r="C67" s="193"/>
      <c r="D67" s="193"/>
      <c r="E67" s="193"/>
      <c r="F67" s="193"/>
      <c r="G67" s="193"/>
      <c r="H67" s="193"/>
      <c r="I67" s="193"/>
      <c r="J67" s="194"/>
    </row>
    <row r="68" spans="1:11" ht="16.5" thickBot="1">
      <c r="A68" s="195" t="s">
        <v>58</v>
      </c>
      <c r="B68" s="196"/>
      <c r="C68" s="196"/>
      <c r="D68" s="196"/>
      <c r="E68" s="196"/>
      <c r="F68" s="196"/>
      <c r="G68" s="196"/>
      <c r="H68" s="196"/>
      <c r="I68" s="196"/>
      <c r="J68" s="197"/>
    </row>
    <row r="69" spans="1:11" ht="15.75" customHeight="1">
      <c r="A69" s="198" t="s">
        <v>65</v>
      </c>
      <c r="B69" s="199"/>
      <c r="C69" s="199"/>
      <c r="D69" s="199"/>
      <c r="E69" s="199"/>
      <c r="F69" s="199"/>
      <c r="G69" s="199"/>
      <c r="H69" s="199"/>
      <c r="I69" s="199"/>
      <c r="J69" s="200"/>
      <c r="K69" s="3"/>
    </row>
    <row r="70" spans="1:11">
      <c r="A70" s="204"/>
      <c r="B70" s="205"/>
      <c r="C70" s="205"/>
      <c r="D70" s="205"/>
      <c r="E70" s="205"/>
      <c r="F70" s="205"/>
      <c r="G70" s="205"/>
      <c r="H70" s="205"/>
      <c r="I70" s="205"/>
      <c r="J70" s="206"/>
      <c r="K70" s="3"/>
    </row>
    <row r="71" spans="1:11">
      <c r="A71" s="204"/>
      <c r="B71" s="205"/>
      <c r="C71" s="205"/>
      <c r="D71" s="205"/>
      <c r="E71" s="205"/>
      <c r="F71" s="205"/>
      <c r="G71" s="205"/>
      <c r="H71" s="205"/>
      <c r="I71" s="205"/>
      <c r="J71" s="206"/>
      <c r="K71" s="3"/>
    </row>
    <row r="72" spans="1:11">
      <c r="A72" s="204"/>
      <c r="B72" s="205"/>
      <c r="C72" s="205"/>
      <c r="D72" s="205"/>
      <c r="E72" s="205"/>
      <c r="F72" s="205"/>
      <c r="G72" s="205"/>
      <c r="H72" s="205"/>
      <c r="I72" s="205"/>
      <c r="J72" s="206"/>
      <c r="K72" s="3"/>
    </row>
    <row r="73" spans="1:11">
      <c r="A73" s="204"/>
      <c r="B73" s="205"/>
      <c r="C73" s="205"/>
      <c r="D73" s="205"/>
      <c r="E73" s="205"/>
      <c r="F73" s="205"/>
      <c r="G73" s="205"/>
      <c r="H73" s="205"/>
      <c r="I73" s="205"/>
      <c r="J73" s="206"/>
      <c r="K73" s="3"/>
    </row>
    <row r="74" spans="1:11" ht="15.75" thickBot="1">
      <c r="A74" s="207"/>
      <c r="B74" s="208"/>
      <c r="C74" s="208"/>
      <c r="D74" s="208"/>
      <c r="E74" s="208"/>
      <c r="F74" s="208"/>
      <c r="G74" s="208"/>
      <c r="H74" s="208"/>
      <c r="I74" s="208"/>
      <c r="J74" s="209"/>
      <c r="K74" s="3"/>
    </row>
    <row r="75" spans="1:11">
      <c r="A75" s="192"/>
      <c r="B75" s="193"/>
      <c r="C75" s="193"/>
      <c r="D75" s="193"/>
      <c r="E75" s="193"/>
      <c r="F75" s="193"/>
      <c r="G75" s="193"/>
      <c r="H75" s="193"/>
      <c r="I75" s="193"/>
      <c r="J75" s="194"/>
    </row>
    <row r="76" spans="1:11" ht="16.5" customHeight="1">
      <c r="A76" s="238" t="s">
        <v>60</v>
      </c>
      <c r="B76" s="239"/>
      <c r="C76" s="239"/>
      <c r="D76" s="239"/>
      <c r="E76" s="239"/>
      <c r="F76" s="239"/>
      <c r="G76" s="239"/>
      <c r="H76" s="239"/>
      <c r="I76" s="239"/>
      <c r="J76" s="240"/>
    </row>
    <row r="77" spans="1:11" ht="15" customHeight="1" thickBot="1">
      <c r="A77" s="241"/>
      <c r="B77" s="242"/>
      <c r="C77" s="242"/>
      <c r="D77" s="242"/>
      <c r="E77" s="242"/>
      <c r="F77" s="242"/>
      <c r="G77" s="242"/>
      <c r="H77" s="242"/>
      <c r="I77" s="242"/>
      <c r="J77" s="243"/>
      <c r="K77" s="3"/>
    </row>
    <row r="78" spans="1:11" ht="15" customHeight="1">
      <c r="A78" s="244" t="s">
        <v>66</v>
      </c>
      <c r="B78" s="230"/>
      <c r="C78" s="230"/>
      <c r="D78" s="230"/>
      <c r="E78" s="230"/>
      <c r="F78" s="230"/>
      <c r="G78" s="230"/>
      <c r="H78" s="230"/>
      <c r="I78" s="230"/>
      <c r="J78" s="231"/>
      <c r="K78" s="3"/>
    </row>
    <row r="79" spans="1:11" ht="15" customHeight="1">
      <c r="A79" s="232"/>
      <c r="B79" s="233"/>
      <c r="C79" s="233"/>
      <c r="D79" s="233"/>
      <c r="E79" s="233"/>
      <c r="F79" s="233"/>
      <c r="G79" s="233"/>
      <c r="H79" s="233"/>
      <c r="I79" s="233"/>
      <c r="J79" s="234"/>
      <c r="K79" s="3"/>
    </row>
    <row r="80" spans="1:11" ht="15" customHeight="1">
      <c r="A80" s="232"/>
      <c r="B80" s="233"/>
      <c r="C80" s="233"/>
      <c r="D80" s="233"/>
      <c r="E80" s="233"/>
      <c r="F80" s="233"/>
      <c r="G80" s="233"/>
      <c r="H80" s="233"/>
      <c r="I80" s="233"/>
      <c r="J80" s="234"/>
      <c r="K80" s="3"/>
    </row>
    <row r="81" spans="1:11" ht="15" customHeight="1">
      <c r="A81" s="232"/>
      <c r="B81" s="233"/>
      <c r="C81" s="233"/>
      <c r="D81" s="233"/>
      <c r="E81" s="233"/>
      <c r="F81" s="233"/>
      <c r="G81" s="233"/>
      <c r="H81" s="233"/>
      <c r="I81" s="233"/>
      <c r="J81" s="234"/>
      <c r="K81" s="3"/>
    </row>
    <row r="82" spans="1:11" ht="15" customHeight="1">
      <c r="A82" s="232"/>
      <c r="B82" s="233"/>
      <c r="C82" s="233"/>
      <c r="D82" s="233"/>
      <c r="E82" s="233"/>
      <c r="F82" s="233"/>
      <c r="G82" s="233"/>
      <c r="H82" s="233"/>
      <c r="I82" s="233"/>
      <c r="J82" s="234"/>
      <c r="K82" s="3"/>
    </row>
    <row r="83" spans="1:11" ht="15.75" customHeight="1" thickBot="1">
      <c r="A83" s="235"/>
      <c r="B83" s="236"/>
      <c r="C83" s="236"/>
      <c r="D83" s="236"/>
      <c r="E83" s="236"/>
      <c r="F83" s="236"/>
      <c r="G83" s="236"/>
      <c r="H83" s="236"/>
      <c r="I83" s="236"/>
      <c r="J83" s="237"/>
      <c r="K83" s="3"/>
    </row>
    <row r="84" spans="1:11">
      <c r="A84" s="227"/>
      <c r="B84" s="227"/>
      <c r="C84" s="227"/>
      <c r="D84" s="227"/>
      <c r="E84" s="227"/>
      <c r="F84" s="227"/>
      <c r="G84" s="227"/>
      <c r="H84" s="227"/>
      <c r="I84" s="227"/>
      <c r="J84" s="227"/>
    </row>
    <row r="85" spans="1:11" ht="18.75">
      <c r="A85" s="228" t="s">
        <v>67</v>
      </c>
      <c r="B85" s="228"/>
      <c r="C85" s="228"/>
      <c r="D85" s="228"/>
      <c r="E85" s="228"/>
      <c r="F85" s="228"/>
      <c r="G85" s="228"/>
      <c r="H85" s="228"/>
      <c r="I85" s="228"/>
      <c r="J85" s="228"/>
    </row>
    <row r="86" spans="1:11" ht="15.75" thickBot="1">
      <c r="A86" s="211"/>
      <c r="B86" s="212"/>
      <c r="C86" s="212"/>
      <c r="D86" s="212"/>
      <c r="E86" s="212"/>
      <c r="F86" s="212"/>
      <c r="G86" s="212"/>
      <c r="H86" s="212"/>
      <c r="I86" s="212"/>
      <c r="J86" s="213"/>
    </row>
    <row r="87" spans="1:11" ht="16.5" thickBot="1">
      <c r="A87" s="214" t="s">
        <v>48</v>
      </c>
      <c r="B87" s="215"/>
      <c r="C87" s="216"/>
      <c r="D87" s="217"/>
      <c r="E87" s="217"/>
      <c r="F87" s="217"/>
      <c r="G87" s="217"/>
      <c r="H87" s="217"/>
      <c r="I87" s="217"/>
      <c r="J87" s="218"/>
      <c r="K87" s="3"/>
    </row>
    <row r="88" spans="1:11" ht="15.75" thickBot="1">
      <c r="A88" s="219"/>
      <c r="B88" s="220"/>
      <c r="C88" s="220"/>
      <c r="D88" s="220"/>
      <c r="E88" s="220"/>
      <c r="F88" s="220"/>
      <c r="G88" s="220"/>
      <c r="H88" s="220"/>
      <c r="I88" s="220"/>
      <c r="J88" s="221"/>
    </row>
    <row r="89" spans="1:11" ht="15.75" thickBot="1">
      <c r="A89" s="222" t="s">
        <v>50</v>
      </c>
      <c r="B89" s="223"/>
      <c r="C89" s="224"/>
      <c r="D89" s="2"/>
      <c r="E89" s="5"/>
      <c r="F89" s="225" t="s">
        <v>52</v>
      </c>
      <c r="G89" s="225"/>
      <c r="H89" s="226"/>
      <c r="I89" s="2"/>
      <c r="J89" s="6"/>
    </row>
    <row r="90" spans="1:11">
      <c r="A90" s="192"/>
      <c r="B90" s="193"/>
      <c r="C90" s="193"/>
      <c r="D90" s="193"/>
      <c r="E90" s="193"/>
      <c r="F90" s="193"/>
      <c r="G90" s="193"/>
      <c r="H90" s="193"/>
      <c r="I90" s="193"/>
      <c r="J90" s="194"/>
    </row>
    <row r="91" spans="1:11" ht="16.5" thickBot="1">
      <c r="A91" s="195" t="s">
        <v>54</v>
      </c>
      <c r="B91" s="196"/>
      <c r="C91" s="196"/>
      <c r="D91" s="196"/>
      <c r="E91" s="196"/>
      <c r="F91" s="196"/>
      <c r="G91" s="196"/>
      <c r="H91" s="196"/>
      <c r="I91" s="196"/>
      <c r="J91" s="197"/>
    </row>
    <row r="92" spans="1:11">
      <c r="A92" s="198"/>
      <c r="B92" s="199"/>
      <c r="C92" s="199"/>
      <c r="D92" s="199"/>
      <c r="E92" s="199"/>
      <c r="F92" s="199"/>
      <c r="G92" s="199"/>
      <c r="H92" s="199"/>
      <c r="I92" s="199"/>
      <c r="J92" s="200"/>
      <c r="K92" s="3"/>
    </row>
    <row r="93" spans="1:11">
      <c r="A93" s="201"/>
      <c r="B93" s="202"/>
      <c r="C93" s="202"/>
      <c r="D93" s="202"/>
      <c r="E93" s="202"/>
      <c r="F93" s="202"/>
      <c r="G93" s="202"/>
      <c r="H93" s="202"/>
      <c r="I93" s="202"/>
      <c r="J93" s="203"/>
      <c r="K93" s="3"/>
    </row>
    <row r="94" spans="1:11">
      <c r="A94" s="201"/>
      <c r="B94" s="202"/>
      <c r="C94" s="202"/>
      <c r="D94" s="202"/>
      <c r="E94" s="202"/>
      <c r="F94" s="202"/>
      <c r="G94" s="202"/>
      <c r="H94" s="202"/>
      <c r="I94" s="202"/>
      <c r="J94" s="203"/>
      <c r="K94" s="3"/>
    </row>
    <row r="95" spans="1:11">
      <c r="A95" s="201"/>
      <c r="B95" s="202"/>
      <c r="C95" s="202"/>
      <c r="D95" s="202"/>
      <c r="E95" s="202"/>
      <c r="F95" s="202"/>
      <c r="G95" s="202"/>
      <c r="H95" s="202"/>
      <c r="I95" s="202"/>
      <c r="J95" s="203"/>
      <c r="K95" s="3"/>
    </row>
    <row r="96" spans="1:11">
      <c r="A96" s="204"/>
      <c r="B96" s="205"/>
      <c r="C96" s="205"/>
      <c r="D96" s="205"/>
      <c r="E96" s="205"/>
      <c r="F96" s="205"/>
      <c r="G96" s="205"/>
      <c r="H96" s="205"/>
      <c r="I96" s="205"/>
      <c r="J96" s="206"/>
      <c r="K96" s="3"/>
    </row>
    <row r="97" spans="1:11">
      <c r="A97" s="204"/>
      <c r="B97" s="205"/>
      <c r="C97" s="205"/>
      <c r="D97" s="205"/>
      <c r="E97" s="205"/>
      <c r="F97" s="205"/>
      <c r="G97" s="205"/>
      <c r="H97" s="205"/>
      <c r="I97" s="205"/>
      <c r="J97" s="206"/>
      <c r="K97" s="3"/>
    </row>
    <row r="98" spans="1:11">
      <c r="A98" s="204"/>
      <c r="B98" s="205"/>
      <c r="C98" s="205"/>
      <c r="D98" s="205"/>
      <c r="E98" s="205"/>
      <c r="F98" s="205"/>
      <c r="G98" s="205"/>
      <c r="H98" s="205"/>
      <c r="I98" s="205"/>
      <c r="J98" s="206"/>
      <c r="K98" s="3"/>
    </row>
    <row r="99" spans="1:11">
      <c r="A99" s="204"/>
      <c r="B99" s="205"/>
      <c r="C99" s="205"/>
      <c r="D99" s="205"/>
      <c r="E99" s="205"/>
      <c r="F99" s="205"/>
      <c r="G99" s="205"/>
      <c r="H99" s="205"/>
      <c r="I99" s="205"/>
      <c r="J99" s="206"/>
      <c r="K99" s="3"/>
    </row>
    <row r="100" spans="1:11">
      <c r="A100" s="204"/>
      <c r="B100" s="205"/>
      <c r="C100" s="205"/>
      <c r="D100" s="205"/>
      <c r="E100" s="205"/>
      <c r="F100" s="205"/>
      <c r="G100" s="205"/>
      <c r="H100" s="205"/>
      <c r="I100" s="205"/>
      <c r="J100" s="206"/>
      <c r="K100" s="3"/>
    </row>
    <row r="101" spans="1:11">
      <c r="A101" s="207"/>
      <c r="B101" s="208"/>
      <c r="C101" s="208"/>
      <c r="D101" s="208"/>
      <c r="E101" s="208"/>
      <c r="F101" s="208"/>
      <c r="G101" s="208"/>
      <c r="H101" s="208"/>
      <c r="I101" s="208"/>
      <c r="J101" s="209"/>
      <c r="K101" s="3"/>
    </row>
    <row r="102" spans="1:11">
      <c r="A102" s="192"/>
      <c r="B102" s="193"/>
      <c r="C102" s="193"/>
      <c r="D102" s="193"/>
      <c r="E102" s="193"/>
      <c r="F102" s="193"/>
      <c r="G102" s="193"/>
      <c r="H102" s="193"/>
      <c r="I102" s="193"/>
      <c r="J102" s="194"/>
    </row>
    <row r="103" spans="1:11" ht="15.75">
      <c r="A103" s="195" t="s">
        <v>56</v>
      </c>
      <c r="B103" s="196"/>
      <c r="C103" s="196"/>
      <c r="D103" s="196"/>
      <c r="E103" s="196"/>
      <c r="F103" s="196"/>
      <c r="G103" s="196"/>
      <c r="H103" s="196"/>
      <c r="I103" s="196"/>
      <c r="J103" s="197"/>
    </row>
    <row r="104" spans="1:11">
      <c r="A104" s="244"/>
      <c r="B104" s="230"/>
      <c r="C104" s="230"/>
      <c r="D104" s="230"/>
      <c r="E104" s="230"/>
      <c r="F104" s="230"/>
      <c r="G104" s="230"/>
      <c r="H104" s="230"/>
      <c r="I104" s="230"/>
      <c r="J104" s="231"/>
      <c r="K104" s="3"/>
    </row>
    <row r="105" spans="1:11">
      <c r="A105" s="232"/>
      <c r="B105" s="233"/>
      <c r="C105" s="233"/>
      <c r="D105" s="233"/>
      <c r="E105" s="233"/>
      <c r="F105" s="233"/>
      <c r="G105" s="233"/>
      <c r="H105" s="233"/>
      <c r="I105" s="233"/>
      <c r="J105" s="234"/>
      <c r="K105" s="3"/>
    </row>
    <row r="106" spans="1:11">
      <c r="A106" s="232"/>
      <c r="B106" s="233"/>
      <c r="C106" s="233"/>
      <c r="D106" s="233"/>
      <c r="E106" s="233"/>
      <c r="F106" s="233"/>
      <c r="G106" s="233"/>
      <c r="H106" s="233"/>
      <c r="I106" s="233"/>
      <c r="J106" s="234"/>
      <c r="K106" s="3"/>
    </row>
    <row r="107" spans="1:11">
      <c r="A107" s="232"/>
      <c r="B107" s="233"/>
      <c r="C107" s="233"/>
      <c r="D107" s="233"/>
      <c r="E107" s="233"/>
      <c r="F107" s="233"/>
      <c r="G107" s="233"/>
      <c r="H107" s="233"/>
      <c r="I107" s="233"/>
      <c r="J107" s="234"/>
      <c r="K107" s="3"/>
    </row>
    <row r="108" spans="1:11">
      <c r="A108" s="235"/>
      <c r="B108" s="236"/>
      <c r="C108" s="236"/>
      <c r="D108" s="236"/>
      <c r="E108" s="236"/>
      <c r="F108" s="236"/>
      <c r="G108" s="236"/>
      <c r="H108" s="236"/>
      <c r="I108" s="236"/>
      <c r="J108" s="237"/>
      <c r="K108" s="3"/>
    </row>
    <row r="109" spans="1:11">
      <c r="A109" s="192"/>
      <c r="B109" s="193"/>
      <c r="C109" s="193"/>
      <c r="D109" s="193"/>
      <c r="E109" s="193"/>
      <c r="F109" s="193"/>
      <c r="G109" s="193"/>
      <c r="H109" s="193"/>
      <c r="I109" s="193"/>
      <c r="J109" s="194"/>
    </row>
    <row r="110" spans="1:11" ht="16.5" thickBot="1">
      <c r="A110" s="195" t="s">
        <v>58</v>
      </c>
      <c r="B110" s="196"/>
      <c r="C110" s="196"/>
      <c r="D110" s="196"/>
      <c r="E110" s="196"/>
      <c r="F110" s="196"/>
      <c r="G110" s="196"/>
      <c r="H110" s="196"/>
      <c r="I110" s="196"/>
      <c r="J110" s="197"/>
    </row>
    <row r="111" spans="1:11" ht="15.75" customHeight="1">
      <c r="A111" s="198"/>
      <c r="B111" s="199"/>
      <c r="C111" s="199"/>
      <c r="D111" s="199"/>
      <c r="E111" s="199"/>
      <c r="F111" s="199"/>
      <c r="G111" s="199"/>
      <c r="H111" s="199"/>
      <c r="I111" s="199"/>
      <c r="J111" s="200"/>
      <c r="K111" s="3"/>
    </row>
    <row r="112" spans="1:11">
      <c r="A112" s="204"/>
      <c r="B112" s="205"/>
      <c r="C112" s="205"/>
      <c r="D112" s="205"/>
      <c r="E112" s="205"/>
      <c r="F112" s="205"/>
      <c r="G112" s="205"/>
      <c r="H112" s="205"/>
      <c r="I112" s="205"/>
      <c r="J112" s="206"/>
      <c r="K112" s="3"/>
    </row>
    <row r="113" spans="1:11">
      <c r="A113" s="204"/>
      <c r="B113" s="205"/>
      <c r="C113" s="205"/>
      <c r="D113" s="205"/>
      <c r="E113" s="205"/>
      <c r="F113" s="205"/>
      <c r="G113" s="205"/>
      <c r="H113" s="205"/>
      <c r="I113" s="205"/>
      <c r="J113" s="206"/>
      <c r="K113" s="3"/>
    </row>
    <row r="114" spans="1:11">
      <c r="A114" s="204"/>
      <c r="B114" s="205"/>
      <c r="C114" s="205"/>
      <c r="D114" s="205"/>
      <c r="E114" s="205"/>
      <c r="F114" s="205"/>
      <c r="G114" s="205"/>
      <c r="H114" s="205"/>
      <c r="I114" s="205"/>
      <c r="J114" s="206"/>
      <c r="K114" s="3"/>
    </row>
    <row r="115" spans="1:11">
      <c r="A115" s="204"/>
      <c r="B115" s="205"/>
      <c r="C115" s="205"/>
      <c r="D115" s="205"/>
      <c r="E115" s="205"/>
      <c r="F115" s="205"/>
      <c r="G115" s="205"/>
      <c r="H115" s="205"/>
      <c r="I115" s="205"/>
      <c r="J115" s="206"/>
      <c r="K115" s="3"/>
    </row>
    <row r="116" spans="1:11">
      <c r="A116" s="207"/>
      <c r="B116" s="208"/>
      <c r="C116" s="208"/>
      <c r="D116" s="208"/>
      <c r="E116" s="208"/>
      <c r="F116" s="208"/>
      <c r="G116" s="208"/>
      <c r="H116" s="208"/>
      <c r="I116" s="208"/>
      <c r="J116" s="209"/>
      <c r="K116" s="3"/>
    </row>
    <row r="117" spans="1:11">
      <c r="A117" s="192"/>
      <c r="B117" s="193"/>
      <c r="C117" s="193"/>
      <c r="D117" s="193"/>
      <c r="E117" s="193"/>
      <c r="F117" s="193"/>
      <c r="G117" s="193"/>
      <c r="H117" s="193"/>
      <c r="I117" s="193"/>
      <c r="J117" s="194"/>
    </row>
    <row r="118" spans="1:11" ht="16.5" customHeight="1">
      <c r="A118" s="238" t="s">
        <v>60</v>
      </c>
      <c r="B118" s="239"/>
      <c r="C118" s="239"/>
      <c r="D118" s="239"/>
      <c r="E118" s="239"/>
      <c r="F118" s="239"/>
      <c r="G118" s="239"/>
      <c r="H118" s="239"/>
      <c r="I118" s="239"/>
      <c r="J118" s="240"/>
    </row>
    <row r="119" spans="1:11" ht="15" customHeight="1" thickBot="1">
      <c r="A119" s="241"/>
      <c r="B119" s="242"/>
      <c r="C119" s="242"/>
      <c r="D119" s="242"/>
      <c r="E119" s="242"/>
      <c r="F119" s="242"/>
      <c r="G119" s="242"/>
      <c r="H119" s="242"/>
      <c r="I119" s="242"/>
      <c r="J119" s="243"/>
      <c r="K119" s="3"/>
    </row>
    <row r="120" spans="1:11" ht="15" customHeight="1">
      <c r="A120" s="245"/>
      <c r="B120" s="230"/>
      <c r="C120" s="230"/>
      <c r="D120" s="230"/>
      <c r="E120" s="230"/>
      <c r="F120" s="230"/>
      <c r="G120" s="230"/>
      <c r="H120" s="230"/>
      <c r="I120" s="230"/>
      <c r="J120" s="231"/>
      <c r="K120" s="3"/>
    </row>
    <row r="121" spans="1:11" ht="15" customHeight="1">
      <c r="A121" s="232"/>
      <c r="B121" s="233"/>
      <c r="C121" s="233"/>
      <c r="D121" s="233"/>
      <c r="E121" s="233"/>
      <c r="F121" s="233"/>
      <c r="G121" s="233"/>
      <c r="H121" s="233"/>
      <c r="I121" s="233"/>
      <c r="J121" s="234"/>
      <c r="K121" s="3"/>
    </row>
    <row r="122" spans="1:11" ht="15" customHeight="1">
      <c r="A122" s="232"/>
      <c r="B122" s="233"/>
      <c r="C122" s="233"/>
      <c r="D122" s="233"/>
      <c r="E122" s="233"/>
      <c r="F122" s="233"/>
      <c r="G122" s="233"/>
      <c r="H122" s="233"/>
      <c r="I122" s="233"/>
      <c r="J122" s="234"/>
      <c r="K122" s="3"/>
    </row>
    <row r="123" spans="1:11" ht="15" customHeight="1">
      <c r="A123" s="232"/>
      <c r="B123" s="233"/>
      <c r="C123" s="233"/>
      <c r="D123" s="233"/>
      <c r="E123" s="233"/>
      <c r="F123" s="233"/>
      <c r="G123" s="233"/>
      <c r="H123" s="233"/>
      <c r="I123" s="233"/>
      <c r="J123" s="234"/>
      <c r="K123" s="3"/>
    </row>
    <row r="124" spans="1:11" ht="15" customHeight="1">
      <c r="A124" s="232"/>
      <c r="B124" s="233"/>
      <c r="C124" s="233"/>
      <c r="D124" s="233"/>
      <c r="E124" s="233"/>
      <c r="F124" s="233"/>
      <c r="G124" s="233"/>
      <c r="H124" s="233"/>
      <c r="I124" s="233"/>
      <c r="J124" s="234"/>
      <c r="K124" s="3"/>
    </row>
    <row r="125" spans="1:11" ht="15.75" customHeight="1" thickBot="1">
      <c r="A125" s="235"/>
      <c r="B125" s="236"/>
      <c r="C125" s="236"/>
      <c r="D125" s="236"/>
      <c r="E125" s="236"/>
      <c r="F125" s="236"/>
      <c r="G125" s="236"/>
      <c r="H125" s="236"/>
      <c r="I125" s="236"/>
      <c r="J125" s="237"/>
      <c r="K125" s="3"/>
    </row>
    <row r="126" spans="1:11">
      <c r="A126" s="227"/>
      <c r="B126" s="227"/>
      <c r="C126" s="227"/>
      <c r="D126" s="227"/>
      <c r="E126" s="227"/>
      <c r="F126" s="227"/>
      <c r="G126" s="227"/>
      <c r="H126" s="227"/>
      <c r="I126" s="227"/>
      <c r="J126" s="227"/>
    </row>
    <row r="127" spans="1:11" ht="18.75">
      <c r="A127" s="228" t="s">
        <v>68</v>
      </c>
      <c r="B127" s="228"/>
      <c r="C127" s="228"/>
      <c r="D127" s="228"/>
      <c r="E127" s="228"/>
      <c r="F127" s="228"/>
      <c r="G127" s="228"/>
      <c r="H127" s="228"/>
      <c r="I127" s="228"/>
      <c r="J127" s="228"/>
    </row>
    <row r="128" spans="1:11" ht="15.75" thickBot="1">
      <c r="A128" s="211"/>
      <c r="B128" s="212"/>
      <c r="C128" s="212"/>
      <c r="D128" s="212"/>
      <c r="E128" s="212"/>
      <c r="F128" s="212"/>
      <c r="G128" s="212"/>
      <c r="H128" s="212"/>
      <c r="I128" s="212"/>
      <c r="J128" s="213"/>
    </row>
    <row r="129" spans="1:11" ht="16.5" thickBot="1">
      <c r="A129" s="214" t="s">
        <v>48</v>
      </c>
      <c r="B129" s="215"/>
      <c r="C129" s="216"/>
      <c r="D129" s="217"/>
      <c r="E129" s="217"/>
      <c r="F129" s="217"/>
      <c r="G129" s="217"/>
      <c r="H129" s="217"/>
      <c r="I129" s="217"/>
      <c r="J129" s="218"/>
      <c r="K129" s="3"/>
    </row>
    <row r="130" spans="1:11" ht="15.75" thickBot="1">
      <c r="A130" s="219"/>
      <c r="B130" s="220"/>
      <c r="C130" s="220"/>
      <c r="D130" s="220"/>
      <c r="E130" s="220"/>
      <c r="F130" s="220"/>
      <c r="G130" s="220"/>
      <c r="H130" s="220"/>
      <c r="I130" s="220"/>
      <c r="J130" s="221"/>
    </row>
    <row r="131" spans="1:11" ht="15.75" thickBot="1">
      <c r="A131" s="222" t="s">
        <v>50</v>
      </c>
      <c r="B131" s="223"/>
      <c r="C131" s="224"/>
      <c r="D131" s="2"/>
      <c r="E131" s="5"/>
      <c r="F131" s="225" t="s">
        <v>52</v>
      </c>
      <c r="G131" s="225"/>
      <c r="H131" s="226"/>
      <c r="I131" s="2"/>
      <c r="J131" s="6"/>
    </row>
    <row r="132" spans="1:11">
      <c r="A132" s="192"/>
      <c r="B132" s="193"/>
      <c r="C132" s="193"/>
      <c r="D132" s="193"/>
      <c r="E132" s="193"/>
      <c r="F132" s="193"/>
      <c r="G132" s="193"/>
      <c r="H132" s="193"/>
      <c r="I132" s="193"/>
      <c r="J132" s="194"/>
    </row>
    <row r="133" spans="1:11" ht="16.5" thickBot="1">
      <c r="A133" s="195" t="s">
        <v>54</v>
      </c>
      <c r="B133" s="196"/>
      <c r="C133" s="196"/>
      <c r="D133" s="196"/>
      <c r="E133" s="196"/>
      <c r="F133" s="196"/>
      <c r="G133" s="196"/>
      <c r="H133" s="196"/>
      <c r="I133" s="196"/>
      <c r="J133" s="197"/>
    </row>
    <row r="134" spans="1:11">
      <c r="A134" s="198"/>
      <c r="B134" s="199"/>
      <c r="C134" s="199"/>
      <c r="D134" s="199"/>
      <c r="E134" s="199"/>
      <c r="F134" s="199"/>
      <c r="G134" s="199"/>
      <c r="H134" s="199"/>
      <c r="I134" s="199"/>
      <c r="J134" s="200"/>
      <c r="K134" s="3"/>
    </row>
    <row r="135" spans="1:11">
      <c r="A135" s="201"/>
      <c r="B135" s="202"/>
      <c r="C135" s="202"/>
      <c r="D135" s="202"/>
      <c r="E135" s="202"/>
      <c r="F135" s="202"/>
      <c r="G135" s="202"/>
      <c r="H135" s="202"/>
      <c r="I135" s="202"/>
      <c r="J135" s="203"/>
      <c r="K135" s="3"/>
    </row>
    <row r="136" spans="1:11">
      <c r="A136" s="204"/>
      <c r="B136" s="205"/>
      <c r="C136" s="205"/>
      <c r="D136" s="205"/>
      <c r="E136" s="205"/>
      <c r="F136" s="205"/>
      <c r="G136" s="205"/>
      <c r="H136" s="205"/>
      <c r="I136" s="205"/>
      <c r="J136" s="206"/>
      <c r="K136" s="3"/>
    </row>
    <row r="137" spans="1:11">
      <c r="A137" s="204"/>
      <c r="B137" s="205"/>
      <c r="C137" s="205"/>
      <c r="D137" s="205"/>
      <c r="E137" s="205"/>
      <c r="F137" s="205"/>
      <c r="G137" s="205"/>
      <c r="H137" s="205"/>
      <c r="I137" s="205"/>
      <c r="J137" s="206"/>
      <c r="K137" s="3"/>
    </row>
    <row r="138" spans="1:11">
      <c r="A138" s="204"/>
      <c r="B138" s="205"/>
      <c r="C138" s="205"/>
      <c r="D138" s="205"/>
      <c r="E138" s="205"/>
      <c r="F138" s="205"/>
      <c r="G138" s="205"/>
      <c r="H138" s="205"/>
      <c r="I138" s="205"/>
      <c r="J138" s="206"/>
      <c r="K138" s="3"/>
    </row>
    <row r="139" spans="1:11">
      <c r="A139" s="204"/>
      <c r="B139" s="205"/>
      <c r="C139" s="205"/>
      <c r="D139" s="205"/>
      <c r="E139" s="205"/>
      <c r="F139" s="205"/>
      <c r="G139" s="205"/>
      <c r="H139" s="205"/>
      <c r="I139" s="205"/>
      <c r="J139" s="206"/>
      <c r="K139" s="3"/>
    </row>
    <row r="140" spans="1:11">
      <c r="A140" s="204"/>
      <c r="B140" s="205"/>
      <c r="C140" s="205"/>
      <c r="D140" s="205"/>
      <c r="E140" s="205"/>
      <c r="F140" s="205"/>
      <c r="G140" s="205"/>
      <c r="H140" s="205"/>
      <c r="I140" s="205"/>
      <c r="J140" s="206"/>
      <c r="K140" s="3"/>
    </row>
    <row r="141" spans="1:11">
      <c r="A141" s="204"/>
      <c r="B141" s="205"/>
      <c r="C141" s="205"/>
      <c r="D141" s="205"/>
      <c r="E141" s="205"/>
      <c r="F141" s="205"/>
      <c r="G141" s="205"/>
      <c r="H141" s="205"/>
      <c r="I141" s="205"/>
      <c r="J141" s="206"/>
      <c r="K141" s="3"/>
    </row>
    <row r="142" spans="1:11">
      <c r="A142" s="204"/>
      <c r="B142" s="205"/>
      <c r="C142" s="205"/>
      <c r="D142" s="205"/>
      <c r="E142" s="205"/>
      <c r="F142" s="205"/>
      <c r="G142" s="205"/>
      <c r="H142" s="205"/>
      <c r="I142" s="205"/>
      <c r="J142" s="206"/>
      <c r="K142" s="3"/>
    </row>
    <row r="143" spans="1:11" ht="15.75" thickBot="1">
      <c r="A143" s="207"/>
      <c r="B143" s="208"/>
      <c r="C143" s="208"/>
      <c r="D143" s="208"/>
      <c r="E143" s="208"/>
      <c r="F143" s="208"/>
      <c r="G143" s="208"/>
      <c r="H143" s="208"/>
      <c r="I143" s="208"/>
      <c r="J143" s="209"/>
      <c r="K143" s="3"/>
    </row>
    <row r="144" spans="1:11">
      <c r="A144" s="192"/>
      <c r="B144" s="193"/>
      <c r="C144" s="193"/>
      <c r="D144" s="193"/>
      <c r="E144" s="193"/>
      <c r="F144" s="193"/>
      <c r="G144" s="193"/>
      <c r="H144" s="193"/>
      <c r="I144" s="193"/>
      <c r="J144" s="194"/>
    </row>
    <row r="145" spans="1:11" ht="16.5" thickBot="1">
      <c r="A145" s="195" t="s">
        <v>56</v>
      </c>
      <c r="B145" s="196"/>
      <c r="C145" s="196"/>
      <c r="D145" s="196"/>
      <c r="E145" s="196"/>
      <c r="F145" s="196"/>
      <c r="G145" s="196"/>
      <c r="H145" s="196"/>
      <c r="I145" s="196"/>
      <c r="J145" s="197"/>
    </row>
    <row r="146" spans="1:11">
      <c r="A146" s="198"/>
      <c r="B146" s="199"/>
      <c r="C146" s="199"/>
      <c r="D146" s="199"/>
      <c r="E146" s="199"/>
      <c r="F146" s="199"/>
      <c r="G146" s="199"/>
      <c r="H146" s="199"/>
      <c r="I146" s="199"/>
      <c r="J146" s="200"/>
      <c r="K146" s="3"/>
    </row>
    <row r="147" spans="1:11">
      <c r="A147" s="204"/>
      <c r="B147" s="205"/>
      <c r="C147" s="205"/>
      <c r="D147" s="205"/>
      <c r="E147" s="205"/>
      <c r="F147" s="205"/>
      <c r="G147" s="205"/>
      <c r="H147" s="205"/>
      <c r="I147" s="205"/>
      <c r="J147" s="206"/>
      <c r="K147" s="3"/>
    </row>
    <row r="148" spans="1:11">
      <c r="A148" s="204"/>
      <c r="B148" s="205"/>
      <c r="C148" s="205"/>
      <c r="D148" s="205"/>
      <c r="E148" s="205"/>
      <c r="F148" s="205"/>
      <c r="G148" s="205"/>
      <c r="H148" s="205"/>
      <c r="I148" s="205"/>
      <c r="J148" s="206"/>
      <c r="K148" s="3"/>
    </row>
    <row r="149" spans="1:11">
      <c r="A149" s="204"/>
      <c r="B149" s="205"/>
      <c r="C149" s="205"/>
      <c r="D149" s="205"/>
      <c r="E149" s="205"/>
      <c r="F149" s="205"/>
      <c r="G149" s="205"/>
      <c r="H149" s="205"/>
      <c r="I149" s="205"/>
      <c r="J149" s="206"/>
      <c r="K149" s="3"/>
    </row>
    <row r="150" spans="1:11" ht="15.75" thickBot="1">
      <c r="A150" s="207"/>
      <c r="B150" s="208"/>
      <c r="C150" s="208"/>
      <c r="D150" s="208"/>
      <c r="E150" s="208"/>
      <c r="F150" s="208"/>
      <c r="G150" s="208"/>
      <c r="H150" s="208"/>
      <c r="I150" s="208"/>
      <c r="J150" s="209"/>
      <c r="K150" s="3"/>
    </row>
    <row r="151" spans="1:11">
      <c r="A151" s="192"/>
      <c r="B151" s="193"/>
      <c r="C151" s="193"/>
      <c r="D151" s="193"/>
      <c r="E151" s="193"/>
      <c r="F151" s="193"/>
      <c r="G151" s="193"/>
      <c r="H151" s="193"/>
      <c r="I151" s="193"/>
      <c r="J151" s="194"/>
    </row>
    <row r="152" spans="1:11" ht="16.5" thickBot="1">
      <c r="A152" s="195" t="s">
        <v>58</v>
      </c>
      <c r="B152" s="196"/>
      <c r="C152" s="196"/>
      <c r="D152" s="196"/>
      <c r="E152" s="196"/>
      <c r="F152" s="196"/>
      <c r="G152" s="196"/>
      <c r="H152" s="196"/>
      <c r="I152" s="196"/>
      <c r="J152" s="197"/>
    </row>
    <row r="153" spans="1:11" ht="15.75" customHeight="1">
      <c r="A153" s="198"/>
      <c r="B153" s="199"/>
      <c r="C153" s="199"/>
      <c r="D153" s="199"/>
      <c r="E153" s="199"/>
      <c r="F153" s="199"/>
      <c r="G153" s="199"/>
      <c r="H153" s="199"/>
      <c r="I153" s="199"/>
      <c r="J153" s="200"/>
      <c r="K153" s="3"/>
    </row>
    <row r="154" spans="1:11">
      <c r="A154" s="204"/>
      <c r="B154" s="205"/>
      <c r="C154" s="205"/>
      <c r="D154" s="205"/>
      <c r="E154" s="205"/>
      <c r="F154" s="205"/>
      <c r="G154" s="205"/>
      <c r="H154" s="205"/>
      <c r="I154" s="205"/>
      <c r="J154" s="206"/>
      <c r="K154" s="3"/>
    </row>
    <row r="155" spans="1:11">
      <c r="A155" s="204"/>
      <c r="B155" s="205"/>
      <c r="C155" s="205"/>
      <c r="D155" s="205"/>
      <c r="E155" s="205"/>
      <c r="F155" s="205"/>
      <c r="G155" s="205"/>
      <c r="H155" s="205"/>
      <c r="I155" s="205"/>
      <c r="J155" s="206"/>
      <c r="K155" s="3"/>
    </row>
    <row r="156" spans="1:11">
      <c r="A156" s="204"/>
      <c r="B156" s="205"/>
      <c r="C156" s="205"/>
      <c r="D156" s="205"/>
      <c r="E156" s="205"/>
      <c r="F156" s="205"/>
      <c r="G156" s="205"/>
      <c r="H156" s="205"/>
      <c r="I156" s="205"/>
      <c r="J156" s="206"/>
      <c r="K156" s="3"/>
    </row>
    <row r="157" spans="1:11">
      <c r="A157" s="204"/>
      <c r="B157" s="205"/>
      <c r="C157" s="205"/>
      <c r="D157" s="205"/>
      <c r="E157" s="205"/>
      <c r="F157" s="205"/>
      <c r="G157" s="205"/>
      <c r="H157" s="205"/>
      <c r="I157" s="205"/>
      <c r="J157" s="206"/>
      <c r="K157" s="3"/>
    </row>
    <row r="158" spans="1:11" ht="15.75" thickBot="1">
      <c r="A158" s="207"/>
      <c r="B158" s="208"/>
      <c r="C158" s="208"/>
      <c r="D158" s="208"/>
      <c r="E158" s="208"/>
      <c r="F158" s="208"/>
      <c r="G158" s="208"/>
      <c r="H158" s="208"/>
      <c r="I158" s="208"/>
      <c r="J158" s="209"/>
      <c r="K158" s="3"/>
    </row>
    <row r="159" spans="1:11">
      <c r="A159" s="192"/>
      <c r="B159" s="193"/>
      <c r="C159" s="193"/>
      <c r="D159" s="193"/>
      <c r="E159" s="193"/>
      <c r="F159" s="193"/>
      <c r="G159" s="193"/>
      <c r="H159" s="193"/>
      <c r="I159" s="193"/>
      <c r="J159" s="194"/>
    </row>
    <row r="160" spans="1:11" ht="16.5" customHeight="1">
      <c r="A160" s="238" t="s">
        <v>60</v>
      </c>
      <c r="B160" s="239"/>
      <c r="C160" s="239"/>
      <c r="D160" s="239"/>
      <c r="E160" s="239"/>
      <c r="F160" s="239"/>
      <c r="G160" s="239"/>
      <c r="H160" s="239"/>
      <c r="I160" s="239"/>
      <c r="J160" s="240"/>
    </row>
    <row r="161" spans="1:11" ht="15" customHeight="1" thickBot="1">
      <c r="A161" s="241"/>
      <c r="B161" s="242"/>
      <c r="C161" s="242"/>
      <c r="D161" s="242"/>
      <c r="E161" s="242"/>
      <c r="F161" s="242"/>
      <c r="G161" s="242"/>
      <c r="H161" s="242"/>
      <c r="I161" s="242"/>
      <c r="J161" s="243"/>
      <c r="K161" s="3"/>
    </row>
    <row r="162" spans="1:11" ht="15" customHeight="1">
      <c r="A162" s="244"/>
      <c r="B162" s="230"/>
      <c r="C162" s="230"/>
      <c r="D162" s="230"/>
      <c r="E162" s="230"/>
      <c r="F162" s="230"/>
      <c r="G162" s="230"/>
      <c r="H162" s="230"/>
      <c r="I162" s="230"/>
      <c r="J162" s="231"/>
      <c r="K162" s="3"/>
    </row>
    <row r="163" spans="1:11" ht="15" customHeight="1">
      <c r="A163" s="232"/>
      <c r="B163" s="233"/>
      <c r="C163" s="233"/>
      <c r="D163" s="233"/>
      <c r="E163" s="233"/>
      <c r="F163" s="233"/>
      <c r="G163" s="233"/>
      <c r="H163" s="233"/>
      <c r="I163" s="233"/>
      <c r="J163" s="234"/>
      <c r="K163" s="3"/>
    </row>
    <row r="164" spans="1:11" ht="15" customHeight="1">
      <c r="A164" s="232"/>
      <c r="B164" s="233"/>
      <c r="C164" s="233"/>
      <c r="D164" s="233"/>
      <c r="E164" s="233"/>
      <c r="F164" s="233"/>
      <c r="G164" s="233"/>
      <c r="H164" s="233"/>
      <c r="I164" s="233"/>
      <c r="J164" s="234"/>
      <c r="K164" s="3"/>
    </row>
    <row r="165" spans="1:11" ht="15" customHeight="1">
      <c r="A165" s="232"/>
      <c r="B165" s="233"/>
      <c r="C165" s="233"/>
      <c r="D165" s="233"/>
      <c r="E165" s="233"/>
      <c r="F165" s="233"/>
      <c r="G165" s="233"/>
      <c r="H165" s="233"/>
      <c r="I165" s="233"/>
      <c r="J165" s="234"/>
      <c r="K165" s="3"/>
    </row>
    <row r="166" spans="1:11" ht="15" customHeight="1">
      <c r="A166" s="232"/>
      <c r="B166" s="233"/>
      <c r="C166" s="233"/>
      <c r="D166" s="233"/>
      <c r="E166" s="233"/>
      <c r="F166" s="233"/>
      <c r="G166" s="233"/>
      <c r="H166" s="233"/>
      <c r="I166" s="233"/>
      <c r="J166" s="234"/>
      <c r="K166" s="3"/>
    </row>
    <row r="167" spans="1:11" ht="15.75" customHeight="1" thickBot="1">
      <c r="A167" s="235"/>
      <c r="B167" s="236"/>
      <c r="C167" s="236"/>
      <c r="D167" s="236"/>
      <c r="E167" s="236"/>
      <c r="F167" s="236"/>
      <c r="G167" s="236"/>
      <c r="H167" s="236"/>
      <c r="I167" s="236"/>
      <c r="J167" s="237"/>
      <c r="K167" s="3"/>
    </row>
    <row r="168" spans="1:11">
      <c r="A168" s="227"/>
      <c r="B168" s="227"/>
      <c r="C168" s="227"/>
      <c r="D168" s="227"/>
      <c r="E168" s="227"/>
      <c r="F168" s="227"/>
      <c r="G168" s="227"/>
      <c r="H168" s="227"/>
      <c r="I168" s="227"/>
      <c r="J168" s="227"/>
    </row>
    <row r="169" spans="1:11" ht="18.75">
      <c r="A169" s="228" t="s">
        <v>69</v>
      </c>
      <c r="B169" s="228"/>
      <c r="C169" s="228"/>
      <c r="D169" s="228"/>
      <c r="E169" s="228"/>
      <c r="F169" s="228"/>
      <c r="G169" s="228"/>
      <c r="H169" s="228"/>
      <c r="I169" s="228"/>
      <c r="J169" s="228"/>
    </row>
    <row r="170" spans="1:11" ht="15.75" thickBot="1">
      <c r="A170" s="211"/>
      <c r="B170" s="212"/>
      <c r="C170" s="212"/>
      <c r="D170" s="212"/>
      <c r="E170" s="212"/>
      <c r="F170" s="212"/>
      <c r="G170" s="212"/>
      <c r="H170" s="212"/>
      <c r="I170" s="212"/>
      <c r="J170" s="213"/>
    </row>
    <row r="171" spans="1:11" ht="16.5" thickBot="1">
      <c r="A171" s="214" t="s">
        <v>48</v>
      </c>
      <c r="B171" s="215"/>
      <c r="C171" s="216"/>
      <c r="D171" s="217"/>
      <c r="E171" s="217"/>
      <c r="F171" s="217"/>
      <c r="G171" s="217"/>
      <c r="H171" s="217"/>
      <c r="I171" s="217"/>
      <c r="J171" s="218"/>
      <c r="K171" s="3"/>
    </row>
    <row r="172" spans="1:11" ht="15.75" thickBot="1">
      <c r="A172" s="219"/>
      <c r="B172" s="220"/>
      <c r="C172" s="220"/>
      <c r="D172" s="220"/>
      <c r="E172" s="220"/>
      <c r="F172" s="220"/>
      <c r="G172" s="220"/>
      <c r="H172" s="220"/>
      <c r="I172" s="220"/>
      <c r="J172" s="221"/>
    </row>
    <row r="173" spans="1:11" ht="15.75" thickBot="1">
      <c r="A173" s="222" t="s">
        <v>50</v>
      </c>
      <c r="B173" s="223"/>
      <c r="C173" s="224"/>
      <c r="D173" s="2"/>
      <c r="E173" s="5"/>
      <c r="F173" s="225" t="s">
        <v>52</v>
      </c>
      <c r="G173" s="225"/>
      <c r="H173" s="226"/>
      <c r="I173" s="2"/>
      <c r="J173" s="6"/>
    </row>
    <row r="174" spans="1:11">
      <c r="A174" s="192"/>
      <c r="B174" s="193"/>
      <c r="C174" s="193"/>
      <c r="D174" s="193"/>
      <c r="E174" s="193"/>
      <c r="F174" s="193"/>
      <c r="G174" s="193"/>
      <c r="H174" s="193"/>
      <c r="I174" s="193"/>
      <c r="J174" s="194"/>
    </row>
    <row r="175" spans="1:11" ht="16.5" thickBot="1">
      <c r="A175" s="195" t="s">
        <v>54</v>
      </c>
      <c r="B175" s="196"/>
      <c r="C175" s="196"/>
      <c r="D175" s="196"/>
      <c r="E175" s="196"/>
      <c r="F175" s="196"/>
      <c r="G175" s="196"/>
      <c r="H175" s="196"/>
      <c r="I175" s="196"/>
      <c r="J175" s="197"/>
    </row>
    <row r="176" spans="1:11">
      <c r="A176" s="198"/>
      <c r="B176" s="199"/>
      <c r="C176" s="199"/>
      <c r="D176" s="199"/>
      <c r="E176" s="199"/>
      <c r="F176" s="199"/>
      <c r="G176" s="199"/>
      <c r="H176" s="199"/>
      <c r="I176" s="199"/>
      <c r="J176" s="200"/>
      <c r="K176" s="3"/>
    </row>
    <row r="177" spans="1:11">
      <c r="A177" s="201"/>
      <c r="B177" s="202"/>
      <c r="C177" s="202"/>
      <c r="D177" s="202"/>
      <c r="E177" s="202"/>
      <c r="F177" s="202"/>
      <c r="G177" s="202"/>
      <c r="H177" s="202"/>
      <c r="I177" s="202"/>
      <c r="J177" s="203"/>
      <c r="K177" s="3"/>
    </row>
    <row r="178" spans="1:11">
      <c r="A178" s="201"/>
      <c r="B178" s="202"/>
      <c r="C178" s="202"/>
      <c r="D178" s="202"/>
      <c r="E178" s="202"/>
      <c r="F178" s="202"/>
      <c r="G178" s="202"/>
      <c r="H178" s="202"/>
      <c r="I178" s="202"/>
      <c r="J178" s="203"/>
      <c r="K178" s="3"/>
    </row>
    <row r="179" spans="1:11">
      <c r="A179" s="201"/>
      <c r="B179" s="202"/>
      <c r="C179" s="202"/>
      <c r="D179" s="202"/>
      <c r="E179" s="202"/>
      <c r="F179" s="202"/>
      <c r="G179" s="202"/>
      <c r="H179" s="202"/>
      <c r="I179" s="202"/>
      <c r="J179" s="203"/>
      <c r="K179" s="3"/>
    </row>
    <row r="180" spans="1:11">
      <c r="A180" s="201"/>
      <c r="B180" s="202"/>
      <c r="C180" s="202"/>
      <c r="D180" s="202"/>
      <c r="E180" s="202"/>
      <c r="F180" s="202"/>
      <c r="G180" s="202"/>
      <c r="H180" s="202"/>
      <c r="I180" s="202"/>
      <c r="J180" s="203"/>
      <c r="K180" s="3"/>
    </row>
    <row r="181" spans="1:11">
      <c r="A181" s="201"/>
      <c r="B181" s="202"/>
      <c r="C181" s="202"/>
      <c r="D181" s="202"/>
      <c r="E181" s="202"/>
      <c r="F181" s="202"/>
      <c r="G181" s="202"/>
      <c r="H181" s="202"/>
      <c r="I181" s="202"/>
      <c r="J181" s="203"/>
      <c r="K181" s="3"/>
    </row>
    <row r="182" spans="1:11">
      <c r="A182" s="201"/>
      <c r="B182" s="202"/>
      <c r="C182" s="202"/>
      <c r="D182" s="202"/>
      <c r="E182" s="202"/>
      <c r="F182" s="202"/>
      <c r="G182" s="202"/>
      <c r="H182" s="202"/>
      <c r="I182" s="202"/>
      <c r="J182" s="203"/>
      <c r="K182" s="3"/>
    </row>
    <row r="183" spans="1:11">
      <c r="A183" s="201"/>
      <c r="B183" s="202"/>
      <c r="C183" s="202"/>
      <c r="D183" s="202"/>
      <c r="E183" s="202"/>
      <c r="F183" s="202"/>
      <c r="G183" s="202"/>
      <c r="H183" s="202"/>
      <c r="I183" s="202"/>
      <c r="J183" s="203"/>
      <c r="K183" s="3"/>
    </row>
    <row r="184" spans="1:11">
      <c r="A184" s="201"/>
      <c r="B184" s="202"/>
      <c r="C184" s="202"/>
      <c r="D184" s="202"/>
      <c r="E184" s="202"/>
      <c r="F184" s="202"/>
      <c r="G184" s="202"/>
      <c r="H184" s="202"/>
      <c r="I184" s="202"/>
      <c r="J184" s="203"/>
      <c r="K184" s="3"/>
    </row>
    <row r="185" spans="1:11" ht="15.75" thickBot="1">
      <c r="A185" s="207"/>
      <c r="B185" s="208"/>
      <c r="C185" s="208"/>
      <c r="D185" s="208"/>
      <c r="E185" s="208"/>
      <c r="F185" s="208"/>
      <c r="G185" s="208"/>
      <c r="H185" s="208"/>
      <c r="I185" s="208"/>
      <c r="J185" s="209"/>
      <c r="K185" s="3"/>
    </row>
    <row r="186" spans="1:11">
      <c r="A186" s="192"/>
      <c r="B186" s="193"/>
      <c r="C186" s="193"/>
      <c r="D186" s="193"/>
      <c r="E186" s="193"/>
      <c r="F186" s="193"/>
      <c r="G186" s="193"/>
      <c r="H186" s="193"/>
      <c r="I186" s="193"/>
      <c r="J186" s="194"/>
    </row>
    <row r="187" spans="1:11" ht="16.5" thickBot="1">
      <c r="A187" s="195" t="s">
        <v>56</v>
      </c>
      <c r="B187" s="196"/>
      <c r="C187" s="196"/>
      <c r="D187" s="196"/>
      <c r="E187" s="196"/>
      <c r="F187" s="196"/>
      <c r="G187" s="196"/>
      <c r="H187" s="196"/>
      <c r="I187" s="196"/>
      <c r="J187" s="197"/>
    </row>
    <row r="188" spans="1:11">
      <c r="A188" s="198"/>
      <c r="B188" s="199"/>
      <c r="C188" s="199"/>
      <c r="D188" s="199"/>
      <c r="E188" s="199"/>
      <c r="F188" s="199"/>
      <c r="G188" s="199"/>
      <c r="H188" s="199"/>
      <c r="I188" s="199"/>
      <c r="J188" s="200"/>
      <c r="K188" s="3"/>
    </row>
    <row r="189" spans="1:11">
      <c r="A189" s="204"/>
      <c r="B189" s="205"/>
      <c r="C189" s="205"/>
      <c r="D189" s="205"/>
      <c r="E189" s="205"/>
      <c r="F189" s="205"/>
      <c r="G189" s="205"/>
      <c r="H189" s="205"/>
      <c r="I189" s="205"/>
      <c r="J189" s="206"/>
      <c r="K189" s="3"/>
    </row>
    <row r="190" spans="1:11">
      <c r="A190" s="204"/>
      <c r="B190" s="205"/>
      <c r="C190" s="205"/>
      <c r="D190" s="205"/>
      <c r="E190" s="205"/>
      <c r="F190" s="205"/>
      <c r="G190" s="205"/>
      <c r="H190" s="205"/>
      <c r="I190" s="205"/>
      <c r="J190" s="206"/>
      <c r="K190" s="3"/>
    </row>
    <row r="191" spans="1:11">
      <c r="A191" s="204"/>
      <c r="B191" s="205"/>
      <c r="C191" s="205"/>
      <c r="D191" s="205"/>
      <c r="E191" s="205"/>
      <c r="F191" s="205"/>
      <c r="G191" s="205"/>
      <c r="H191" s="205"/>
      <c r="I191" s="205"/>
      <c r="J191" s="206"/>
      <c r="K191" s="3"/>
    </row>
    <row r="192" spans="1:11" ht="15.75" thickBot="1">
      <c r="A192" s="207"/>
      <c r="B192" s="208"/>
      <c r="C192" s="208"/>
      <c r="D192" s="208"/>
      <c r="E192" s="208"/>
      <c r="F192" s="208"/>
      <c r="G192" s="208"/>
      <c r="H192" s="208"/>
      <c r="I192" s="208"/>
      <c r="J192" s="209"/>
      <c r="K192" s="3"/>
    </row>
    <row r="193" spans="1:11">
      <c r="A193" s="192"/>
      <c r="B193" s="193"/>
      <c r="C193" s="193"/>
      <c r="D193" s="193"/>
      <c r="E193" s="193"/>
      <c r="F193" s="193"/>
      <c r="G193" s="193"/>
      <c r="H193" s="193"/>
      <c r="I193" s="193"/>
      <c r="J193" s="194"/>
    </row>
    <row r="194" spans="1:11" ht="16.5" thickBot="1">
      <c r="A194" s="195" t="s">
        <v>58</v>
      </c>
      <c r="B194" s="196"/>
      <c r="C194" s="196"/>
      <c r="D194" s="196"/>
      <c r="E194" s="196"/>
      <c r="F194" s="196"/>
      <c r="G194" s="196"/>
      <c r="H194" s="196"/>
      <c r="I194" s="196"/>
      <c r="J194" s="197"/>
    </row>
    <row r="195" spans="1:11" ht="15.75" customHeight="1">
      <c r="A195" s="198"/>
      <c r="B195" s="199"/>
      <c r="C195" s="199"/>
      <c r="D195" s="199"/>
      <c r="E195" s="199"/>
      <c r="F195" s="199"/>
      <c r="G195" s="199"/>
      <c r="H195" s="199"/>
      <c r="I195" s="199"/>
      <c r="J195" s="200"/>
      <c r="K195" s="3"/>
    </row>
    <row r="196" spans="1:11">
      <c r="A196" s="204"/>
      <c r="B196" s="205"/>
      <c r="C196" s="205"/>
      <c r="D196" s="205"/>
      <c r="E196" s="205"/>
      <c r="F196" s="205"/>
      <c r="G196" s="205"/>
      <c r="H196" s="205"/>
      <c r="I196" s="205"/>
      <c r="J196" s="206"/>
      <c r="K196" s="3"/>
    </row>
    <row r="197" spans="1:11">
      <c r="A197" s="204"/>
      <c r="B197" s="205"/>
      <c r="C197" s="205"/>
      <c r="D197" s="205"/>
      <c r="E197" s="205"/>
      <c r="F197" s="205"/>
      <c r="G197" s="205"/>
      <c r="H197" s="205"/>
      <c r="I197" s="205"/>
      <c r="J197" s="206"/>
      <c r="K197" s="3"/>
    </row>
    <row r="198" spans="1:11">
      <c r="A198" s="204"/>
      <c r="B198" s="205"/>
      <c r="C198" s="205"/>
      <c r="D198" s="205"/>
      <c r="E198" s="205"/>
      <c r="F198" s="205"/>
      <c r="G198" s="205"/>
      <c r="H198" s="205"/>
      <c r="I198" s="205"/>
      <c r="J198" s="206"/>
      <c r="K198" s="3"/>
    </row>
    <row r="199" spans="1:11">
      <c r="A199" s="204"/>
      <c r="B199" s="205"/>
      <c r="C199" s="205"/>
      <c r="D199" s="205"/>
      <c r="E199" s="205"/>
      <c r="F199" s="205"/>
      <c r="G199" s="205"/>
      <c r="H199" s="205"/>
      <c r="I199" s="205"/>
      <c r="J199" s="206"/>
      <c r="K199" s="3"/>
    </row>
    <row r="200" spans="1:11" ht="15.75" thickBot="1">
      <c r="A200" s="207"/>
      <c r="B200" s="208"/>
      <c r="C200" s="208"/>
      <c r="D200" s="208"/>
      <c r="E200" s="208"/>
      <c r="F200" s="208"/>
      <c r="G200" s="208"/>
      <c r="H200" s="208"/>
      <c r="I200" s="208"/>
      <c r="J200" s="209"/>
      <c r="K200" s="3"/>
    </row>
    <row r="201" spans="1:11">
      <c r="A201" s="192"/>
      <c r="B201" s="193"/>
      <c r="C201" s="193"/>
      <c r="D201" s="193"/>
      <c r="E201" s="193"/>
      <c r="F201" s="193"/>
      <c r="G201" s="193"/>
      <c r="H201" s="193"/>
      <c r="I201" s="193"/>
      <c r="J201" s="194"/>
    </row>
    <row r="202" spans="1:11" ht="16.5" customHeight="1">
      <c r="A202" s="238" t="s">
        <v>60</v>
      </c>
      <c r="B202" s="239"/>
      <c r="C202" s="239"/>
      <c r="D202" s="239"/>
      <c r="E202" s="239"/>
      <c r="F202" s="239"/>
      <c r="G202" s="239"/>
      <c r="H202" s="239"/>
      <c r="I202" s="239"/>
      <c r="J202" s="240"/>
    </row>
    <row r="203" spans="1:11" ht="15" customHeight="1" thickBot="1">
      <c r="A203" s="241"/>
      <c r="B203" s="242"/>
      <c r="C203" s="242"/>
      <c r="D203" s="242"/>
      <c r="E203" s="242"/>
      <c r="F203" s="242"/>
      <c r="G203" s="242"/>
      <c r="H203" s="242"/>
      <c r="I203" s="242"/>
      <c r="J203" s="243"/>
      <c r="K203" s="3"/>
    </row>
    <row r="204" spans="1:11" ht="15" customHeight="1">
      <c r="A204" s="244"/>
      <c r="B204" s="230"/>
      <c r="C204" s="230"/>
      <c r="D204" s="230"/>
      <c r="E204" s="230"/>
      <c r="F204" s="230"/>
      <c r="G204" s="230"/>
      <c r="H204" s="230"/>
      <c r="I204" s="230"/>
      <c r="J204" s="231"/>
      <c r="K204" s="3"/>
    </row>
    <row r="205" spans="1:11" ht="15" customHeight="1">
      <c r="A205" s="232"/>
      <c r="B205" s="233"/>
      <c r="C205" s="233"/>
      <c r="D205" s="233"/>
      <c r="E205" s="233"/>
      <c r="F205" s="233"/>
      <c r="G205" s="233"/>
      <c r="H205" s="233"/>
      <c r="I205" s="233"/>
      <c r="J205" s="234"/>
      <c r="K205" s="3"/>
    </row>
    <row r="206" spans="1:11" ht="15" customHeight="1">
      <c r="A206" s="232"/>
      <c r="B206" s="233"/>
      <c r="C206" s="233"/>
      <c r="D206" s="233"/>
      <c r="E206" s="233"/>
      <c r="F206" s="233"/>
      <c r="G206" s="233"/>
      <c r="H206" s="233"/>
      <c r="I206" s="233"/>
      <c r="J206" s="234"/>
      <c r="K206" s="3"/>
    </row>
    <row r="207" spans="1:11" ht="15" customHeight="1">
      <c r="A207" s="232"/>
      <c r="B207" s="233"/>
      <c r="C207" s="233"/>
      <c r="D207" s="233"/>
      <c r="E207" s="233"/>
      <c r="F207" s="233"/>
      <c r="G207" s="233"/>
      <c r="H207" s="233"/>
      <c r="I207" s="233"/>
      <c r="J207" s="234"/>
      <c r="K207" s="3"/>
    </row>
    <row r="208" spans="1:11" ht="15" customHeight="1">
      <c r="A208" s="232"/>
      <c r="B208" s="233"/>
      <c r="C208" s="233"/>
      <c r="D208" s="233"/>
      <c r="E208" s="233"/>
      <c r="F208" s="233"/>
      <c r="G208" s="233"/>
      <c r="H208" s="233"/>
      <c r="I208" s="233"/>
      <c r="J208" s="234"/>
      <c r="K208" s="3"/>
    </row>
    <row r="209" spans="1:11" ht="15.75" customHeight="1" thickBot="1">
      <c r="A209" s="235"/>
      <c r="B209" s="236"/>
      <c r="C209" s="236"/>
      <c r="D209" s="236"/>
      <c r="E209" s="236"/>
      <c r="F209" s="236"/>
      <c r="G209" s="236"/>
      <c r="H209" s="236"/>
      <c r="I209" s="236"/>
      <c r="J209" s="237"/>
      <c r="K209" s="3"/>
    </row>
    <row r="210" spans="1:11">
      <c r="A210" s="227"/>
      <c r="B210" s="227"/>
      <c r="C210" s="227"/>
      <c r="D210" s="227"/>
      <c r="E210" s="227"/>
      <c r="F210" s="227"/>
      <c r="G210" s="227"/>
      <c r="H210" s="227"/>
      <c r="I210" s="227"/>
      <c r="J210" s="227"/>
    </row>
    <row r="211" spans="1:11" ht="18.75">
      <c r="A211" s="228" t="s">
        <v>70</v>
      </c>
      <c r="B211" s="228"/>
      <c r="C211" s="228"/>
      <c r="D211" s="228"/>
      <c r="E211" s="228"/>
      <c r="F211" s="228"/>
      <c r="G211" s="228"/>
      <c r="H211" s="228"/>
      <c r="I211" s="228"/>
      <c r="J211" s="228"/>
    </row>
    <row r="212" spans="1:11" ht="15.75" thickBot="1">
      <c r="A212" s="211"/>
      <c r="B212" s="212"/>
      <c r="C212" s="212"/>
      <c r="D212" s="212"/>
      <c r="E212" s="212"/>
      <c r="F212" s="212"/>
      <c r="G212" s="212"/>
      <c r="H212" s="212"/>
      <c r="I212" s="212"/>
      <c r="J212" s="213"/>
    </row>
    <row r="213" spans="1:11" ht="16.5" thickBot="1">
      <c r="A213" s="214" t="s">
        <v>48</v>
      </c>
      <c r="B213" s="215"/>
      <c r="C213" s="216"/>
      <c r="D213" s="217"/>
      <c r="E213" s="217"/>
      <c r="F213" s="217"/>
      <c r="G213" s="217"/>
      <c r="H213" s="217"/>
      <c r="I213" s="217"/>
      <c r="J213" s="218"/>
      <c r="K213" s="3"/>
    </row>
    <row r="214" spans="1:11" ht="15.75" thickBot="1">
      <c r="A214" s="219"/>
      <c r="B214" s="220"/>
      <c r="C214" s="220"/>
      <c r="D214" s="220"/>
      <c r="E214" s="220"/>
      <c r="F214" s="220"/>
      <c r="G214" s="220"/>
      <c r="H214" s="220"/>
      <c r="I214" s="220"/>
      <c r="J214" s="221"/>
    </row>
    <row r="215" spans="1:11" ht="15.75" thickBot="1">
      <c r="A215" s="222" t="s">
        <v>50</v>
      </c>
      <c r="B215" s="223"/>
      <c r="C215" s="224"/>
      <c r="D215" s="2"/>
      <c r="E215" s="5"/>
      <c r="F215" s="225" t="s">
        <v>52</v>
      </c>
      <c r="G215" s="225"/>
      <c r="H215" s="226"/>
      <c r="I215" s="2"/>
      <c r="J215" s="6"/>
    </row>
    <row r="216" spans="1:11">
      <c r="A216" s="192"/>
      <c r="B216" s="193"/>
      <c r="C216" s="193"/>
      <c r="D216" s="193"/>
      <c r="E216" s="193"/>
      <c r="F216" s="193"/>
      <c r="G216" s="193"/>
      <c r="H216" s="193"/>
      <c r="I216" s="193"/>
      <c r="J216" s="194"/>
    </row>
    <row r="217" spans="1:11" ht="16.5" thickBot="1">
      <c r="A217" s="195" t="s">
        <v>54</v>
      </c>
      <c r="B217" s="196"/>
      <c r="C217" s="196"/>
      <c r="D217" s="196"/>
      <c r="E217" s="196"/>
      <c r="F217" s="196"/>
      <c r="G217" s="196"/>
      <c r="H217" s="196"/>
      <c r="I217" s="196"/>
      <c r="J217" s="197"/>
    </row>
    <row r="218" spans="1:11">
      <c r="A218" s="198"/>
      <c r="B218" s="199"/>
      <c r="C218" s="199"/>
      <c r="D218" s="199"/>
      <c r="E218" s="199"/>
      <c r="F218" s="199"/>
      <c r="G218" s="199"/>
      <c r="H218" s="199"/>
      <c r="I218" s="199"/>
      <c r="J218" s="200"/>
      <c r="K218" s="3"/>
    </row>
    <row r="219" spans="1:11">
      <c r="A219" s="201"/>
      <c r="B219" s="202"/>
      <c r="C219" s="202"/>
      <c r="D219" s="202"/>
      <c r="E219" s="202"/>
      <c r="F219" s="202"/>
      <c r="G219" s="202"/>
      <c r="H219" s="202"/>
      <c r="I219" s="202"/>
      <c r="J219" s="203"/>
      <c r="K219" s="3"/>
    </row>
    <row r="220" spans="1:11">
      <c r="A220" s="201"/>
      <c r="B220" s="202"/>
      <c r="C220" s="202"/>
      <c r="D220" s="202"/>
      <c r="E220" s="202"/>
      <c r="F220" s="202"/>
      <c r="G220" s="202"/>
      <c r="H220" s="202"/>
      <c r="I220" s="202"/>
      <c r="J220" s="203"/>
      <c r="K220" s="3"/>
    </row>
    <row r="221" spans="1:11">
      <c r="A221" s="201"/>
      <c r="B221" s="202"/>
      <c r="C221" s="202"/>
      <c r="D221" s="202"/>
      <c r="E221" s="202"/>
      <c r="F221" s="202"/>
      <c r="G221" s="202"/>
      <c r="H221" s="202"/>
      <c r="I221" s="202"/>
      <c r="J221" s="203"/>
      <c r="K221" s="3"/>
    </row>
    <row r="222" spans="1:11">
      <c r="A222" s="201"/>
      <c r="B222" s="202"/>
      <c r="C222" s="202"/>
      <c r="D222" s="202"/>
      <c r="E222" s="202"/>
      <c r="F222" s="202"/>
      <c r="G222" s="202"/>
      <c r="H222" s="202"/>
      <c r="I222" s="202"/>
      <c r="J222" s="203"/>
      <c r="K222" s="3"/>
    </row>
    <row r="223" spans="1:11">
      <c r="A223" s="201"/>
      <c r="B223" s="202"/>
      <c r="C223" s="202"/>
      <c r="D223" s="202"/>
      <c r="E223" s="202"/>
      <c r="F223" s="202"/>
      <c r="G223" s="202"/>
      <c r="H223" s="202"/>
      <c r="I223" s="202"/>
      <c r="J223" s="203"/>
      <c r="K223" s="3"/>
    </row>
    <row r="224" spans="1:11">
      <c r="A224" s="201"/>
      <c r="B224" s="202"/>
      <c r="C224" s="202"/>
      <c r="D224" s="202"/>
      <c r="E224" s="202"/>
      <c r="F224" s="202"/>
      <c r="G224" s="202"/>
      <c r="H224" s="202"/>
      <c r="I224" s="202"/>
      <c r="J224" s="203"/>
      <c r="K224" s="3"/>
    </row>
    <row r="225" spans="1:11">
      <c r="A225" s="201"/>
      <c r="B225" s="202"/>
      <c r="C225" s="202"/>
      <c r="D225" s="202"/>
      <c r="E225" s="202"/>
      <c r="F225" s="202"/>
      <c r="G225" s="202"/>
      <c r="H225" s="202"/>
      <c r="I225" s="202"/>
      <c r="J225" s="203"/>
      <c r="K225" s="3"/>
    </row>
    <row r="226" spans="1:11">
      <c r="A226" s="201"/>
      <c r="B226" s="202"/>
      <c r="C226" s="202"/>
      <c r="D226" s="202"/>
      <c r="E226" s="202"/>
      <c r="F226" s="202"/>
      <c r="G226" s="202"/>
      <c r="H226" s="202"/>
      <c r="I226" s="202"/>
      <c r="J226" s="203"/>
      <c r="K226" s="3"/>
    </row>
    <row r="227" spans="1:11" ht="15.75" thickBot="1">
      <c r="A227" s="207"/>
      <c r="B227" s="208"/>
      <c r="C227" s="208"/>
      <c r="D227" s="208"/>
      <c r="E227" s="208"/>
      <c r="F227" s="208"/>
      <c r="G227" s="208"/>
      <c r="H227" s="208"/>
      <c r="I227" s="208"/>
      <c r="J227" s="209"/>
      <c r="K227" s="3"/>
    </row>
    <row r="228" spans="1:11">
      <c r="A228" s="192"/>
      <c r="B228" s="193"/>
      <c r="C228" s="193"/>
      <c r="D228" s="193"/>
      <c r="E228" s="193"/>
      <c r="F228" s="193"/>
      <c r="G228" s="193"/>
      <c r="H228" s="193"/>
      <c r="I228" s="193"/>
      <c r="J228" s="194"/>
    </row>
    <row r="229" spans="1:11" ht="16.5" thickBot="1">
      <c r="A229" s="195" t="s">
        <v>56</v>
      </c>
      <c r="B229" s="196"/>
      <c r="C229" s="196"/>
      <c r="D229" s="196"/>
      <c r="E229" s="196"/>
      <c r="F229" s="196"/>
      <c r="G229" s="196"/>
      <c r="H229" s="196"/>
      <c r="I229" s="196"/>
      <c r="J229" s="197"/>
    </row>
    <row r="230" spans="1:11">
      <c r="A230" s="198"/>
      <c r="B230" s="199"/>
      <c r="C230" s="199"/>
      <c r="D230" s="199"/>
      <c r="E230" s="199"/>
      <c r="F230" s="199"/>
      <c r="G230" s="199"/>
      <c r="H230" s="199"/>
      <c r="I230" s="199"/>
      <c r="J230" s="200"/>
      <c r="K230" s="3"/>
    </row>
    <row r="231" spans="1:11">
      <c r="A231" s="201"/>
      <c r="B231" s="202"/>
      <c r="C231" s="202"/>
      <c r="D231" s="202"/>
      <c r="E231" s="202"/>
      <c r="F231" s="202"/>
      <c r="G231" s="202"/>
      <c r="H231" s="202"/>
      <c r="I231" s="202"/>
      <c r="J231" s="203"/>
      <c r="K231" s="3"/>
    </row>
    <row r="232" spans="1:11">
      <c r="A232" s="204"/>
      <c r="B232" s="205"/>
      <c r="C232" s="205"/>
      <c r="D232" s="205"/>
      <c r="E232" s="205"/>
      <c r="F232" s="205"/>
      <c r="G232" s="205"/>
      <c r="H232" s="205"/>
      <c r="I232" s="205"/>
      <c r="J232" s="206"/>
      <c r="K232" s="3"/>
    </row>
    <row r="233" spans="1:11">
      <c r="A233" s="204"/>
      <c r="B233" s="205"/>
      <c r="C233" s="205"/>
      <c r="D233" s="205"/>
      <c r="E233" s="205"/>
      <c r="F233" s="205"/>
      <c r="G233" s="205"/>
      <c r="H233" s="205"/>
      <c r="I233" s="205"/>
      <c r="J233" s="206"/>
      <c r="K233" s="3"/>
    </row>
    <row r="234" spans="1:11" ht="15.75" thickBot="1">
      <c r="A234" s="207"/>
      <c r="B234" s="208"/>
      <c r="C234" s="208"/>
      <c r="D234" s="208"/>
      <c r="E234" s="208"/>
      <c r="F234" s="208"/>
      <c r="G234" s="208"/>
      <c r="H234" s="208"/>
      <c r="I234" s="208"/>
      <c r="J234" s="209"/>
      <c r="K234" s="3"/>
    </row>
    <row r="235" spans="1:11">
      <c r="A235" s="192"/>
      <c r="B235" s="193"/>
      <c r="C235" s="193"/>
      <c r="D235" s="193"/>
      <c r="E235" s="193"/>
      <c r="F235" s="193"/>
      <c r="G235" s="193"/>
      <c r="H235" s="193"/>
      <c r="I235" s="193"/>
      <c r="J235" s="194"/>
    </row>
    <row r="236" spans="1:11" ht="16.5" thickBot="1">
      <c r="A236" s="195" t="s">
        <v>58</v>
      </c>
      <c r="B236" s="196"/>
      <c r="C236" s="196"/>
      <c r="D236" s="196"/>
      <c r="E236" s="196"/>
      <c r="F236" s="196"/>
      <c r="G236" s="196"/>
      <c r="H236" s="196"/>
      <c r="I236" s="196"/>
      <c r="J236" s="197"/>
    </row>
    <row r="237" spans="1:11">
      <c r="A237" s="198"/>
      <c r="B237" s="199"/>
      <c r="C237" s="199"/>
      <c r="D237" s="199"/>
      <c r="E237" s="199"/>
      <c r="F237" s="199"/>
      <c r="G237" s="199"/>
      <c r="H237" s="199"/>
      <c r="I237" s="199"/>
      <c r="J237" s="200"/>
      <c r="K237" s="3"/>
    </row>
    <row r="238" spans="1:11">
      <c r="A238" s="201"/>
      <c r="B238" s="202"/>
      <c r="C238" s="202"/>
      <c r="D238" s="202"/>
      <c r="E238" s="202"/>
      <c r="F238" s="202"/>
      <c r="G238" s="202"/>
      <c r="H238" s="202"/>
      <c r="I238" s="202"/>
      <c r="J238" s="203"/>
      <c r="K238" s="3"/>
    </row>
    <row r="239" spans="1:11">
      <c r="A239" s="201"/>
      <c r="B239" s="202"/>
      <c r="C239" s="202"/>
      <c r="D239" s="202"/>
      <c r="E239" s="202"/>
      <c r="F239" s="202"/>
      <c r="G239" s="202"/>
      <c r="H239" s="202"/>
      <c r="I239" s="202"/>
      <c r="J239" s="203"/>
      <c r="K239" s="3"/>
    </row>
    <row r="240" spans="1:11">
      <c r="A240" s="201"/>
      <c r="B240" s="202"/>
      <c r="C240" s="202"/>
      <c r="D240" s="202"/>
      <c r="E240" s="202"/>
      <c r="F240" s="202"/>
      <c r="G240" s="202"/>
      <c r="H240" s="202"/>
      <c r="I240" s="202"/>
      <c r="J240" s="203"/>
      <c r="K240" s="3"/>
    </row>
    <row r="241" spans="1:11">
      <c r="A241" s="204"/>
      <c r="B241" s="205"/>
      <c r="C241" s="205"/>
      <c r="D241" s="205"/>
      <c r="E241" s="205"/>
      <c r="F241" s="205"/>
      <c r="G241" s="205"/>
      <c r="H241" s="205"/>
      <c r="I241" s="205"/>
      <c r="J241" s="206"/>
      <c r="K241" s="3"/>
    </row>
    <row r="242" spans="1:11" ht="15.75" thickBot="1">
      <c r="A242" s="207"/>
      <c r="B242" s="208"/>
      <c r="C242" s="208"/>
      <c r="D242" s="208"/>
      <c r="E242" s="208"/>
      <c r="F242" s="208"/>
      <c r="G242" s="208"/>
      <c r="H242" s="208"/>
      <c r="I242" s="208"/>
      <c r="J242" s="209"/>
      <c r="K242" s="3"/>
    </row>
    <row r="243" spans="1:11">
      <c r="A243" s="192"/>
      <c r="B243" s="193"/>
      <c r="C243" s="193"/>
      <c r="D243" s="193"/>
      <c r="E243" s="193"/>
      <c r="F243" s="193"/>
      <c r="G243" s="193"/>
      <c r="H243" s="193"/>
      <c r="I243" s="193"/>
      <c r="J243" s="194"/>
    </row>
    <row r="244" spans="1:11" ht="16.5" customHeight="1">
      <c r="A244" s="238" t="s">
        <v>60</v>
      </c>
      <c r="B244" s="239"/>
      <c r="C244" s="239"/>
      <c r="D244" s="239"/>
      <c r="E244" s="239"/>
      <c r="F244" s="239"/>
      <c r="G244" s="239"/>
      <c r="H244" s="239"/>
      <c r="I244" s="239"/>
      <c r="J244" s="240"/>
    </row>
    <row r="245" spans="1:11" ht="15" customHeight="1" thickBot="1">
      <c r="A245" s="241"/>
      <c r="B245" s="242"/>
      <c r="C245" s="242"/>
      <c r="D245" s="242"/>
      <c r="E245" s="242"/>
      <c r="F245" s="242"/>
      <c r="G245" s="242"/>
      <c r="H245" s="242"/>
      <c r="I245" s="242"/>
      <c r="J245" s="243"/>
      <c r="K245" s="3"/>
    </row>
    <row r="246" spans="1:11" ht="15" customHeight="1">
      <c r="A246" s="244"/>
      <c r="B246" s="230"/>
      <c r="C246" s="230"/>
      <c r="D246" s="230"/>
      <c r="E246" s="230"/>
      <c r="F246" s="230"/>
      <c r="G246" s="230"/>
      <c r="H246" s="230"/>
      <c r="I246" s="230"/>
      <c r="J246" s="231"/>
      <c r="K246" s="3"/>
    </row>
    <row r="247" spans="1:11" ht="15" customHeight="1">
      <c r="A247" s="232"/>
      <c r="B247" s="233"/>
      <c r="C247" s="233"/>
      <c r="D247" s="233"/>
      <c r="E247" s="233"/>
      <c r="F247" s="233"/>
      <c r="G247" s="233"/>
      <c r="H247" s="233"/>
      <c r="I247" s="233"/>
      <c r="J247" s="234"/>
      <c r="K247" s="3"/>
    </row>
    <row r="248" spans="1:11" ht="15" customHeight="1">
      <c r="A248" s="232"/>
      <c r="B248" s="233"/>
      <c r="C248" s="233"/>
      <c r="D248" s="233"/>
      <c r="E248" s="233"/>
      <c r="F248" s="233"/>
      <c r="G248" s="233"/>
      <c r="H248" s="233"/>
      <c r="I248" s="233"/>
      <c r="J248" s="234"/>
      <c r="K248" s="3"/>
    </row>
    <row r="249" spans="1:11" ht="15" customHeight="1">
      <c r="A249" s="232"/>
      <c r="B249" s="233"/>
      <c r="C249" s="233"/>
      <c r="D249" s="233"/>
      <c r="E249" s="233"/>
      <c r="F249" s="233"/>
      <c r="G249" s="233"/>
      <c r="H249" s="233"/>
      <c r="I249" s="233"/>
      <c r="J249" s="234"/>
      <c r="K249" s="3"/>
    </row>
    <row r="250" spans="1:11" ht="15" customHeight="1">
      <c r="A250" s="232"/>
      <c r="B250" s="233"/>
      <c r="C250" s="233"/>
      <c r="D250" s="233"/>
      <c r="E250" s="233"/>
      <c r="F250" s="233"/>
      <c r="G250" s="233"/>
      <c r="H250" s="233"/>
      <c r="I250" s="233"/>
      <c r="J250" s="234"/>
      <c r="K250" s="3"/>
    </row>
    <row r="251" spans="1:11" ht="15.75" customHeight="1" thickBot="1">
      <c r="A251" s="235"/>
      <c r="B251" s="236"/>
      <c r="C251" s="236"/>
      <c r="D251" s="236"/>
      <c r="E251" s="236"/>
      <c r="F251" s="236"/>
      <c r="G251" s="236"/>
      <c r="H251" s="236"/>
      <c r="I251" s="236"/>
      <c r="J251" s="237"/>
      <c r="K251" s="3"/>
    </row>
    <row r="252" spans="1:11">
      <c r="A252" s="227"/>
      <c r="B252" s="227"/>
      <c r="C252" s="227"/>
      <c r="D252" s="227"/>
      <c r="E252" s="227"/>
      <c r="F252" s="227"/>
      <c r="G252" s="227"/>
      <c r="H252" s="227"/>
      <c r="I252" s="227"/>
      <c r="J252" s="227"/>
    </row>
    <row r="253" spans="1:11" ht="18.75">
      <c r="A253" s="228" t="s">
        <v>71</v>
      </c>
      <c r="B253" s="228"/>
      <c r="C253" s="228"/>
      <c r="D253" s="228"/>
      <c r="E253" s="228"/>
      <c r="F253" s="228"/>
      <c r="G253" s="228"/>
      <c r="H253" s="228"/>
      <c r="I253" s="228"/>
      <c r="J253" s="228"/>
    </row>
    <row r="254" spans="1:11" ht="15.75" thickBot="1">
      <c r="A254" s="211"/>
      <c r="B254" s="212"/>
      <c r="C254" s="212"/>
      <c r="D254" s="212"/>
      <c r="E254" s="212"/>
      <c r="F254" s="212"/>
      <c r="G254" s="212"/>
      <c r="H254" s="212"/>
      <c r="I254" s="212"/>
      <c r="J254" s="213"/>
    </row>
    <row r="255" spans="1:11" ht="16.5" thickBot="1">
      <c r="A255" s="214" t="s">
        <v>48</v>
      </c>
      <c r="B255" s="215"/>
      <c r="C255" s="216"/>
      <c r="D255" s="217"/>
      <c r="E255" s="217"/>
      <c r="F255" s="217"/>
      <c r="G255" s="217"/>
      <c r="H255" s="217"/>
      <c r="I255" s="217"/>
      <c r="J255" s="218"/>
      <c r="K255" s="3"/>
    </row>
    <row r="256" spans="1:11" ht="15.75" thickBot="1">
      <c r="A256" s="219"/>
      <c r="B256" s="220"/>
      <c r="C256" s="220"/>
      <c r="D256" s="220"/>
      <c r="E256" s="220"/>
      <c r="F256" s="220"/>
      <c r="G256" s="220"/>
      <c r="H256" s="220"/>
      <c r="I256" s="220"/>
      <c r="J256" s="221"/>
    </row>
    <row r="257" spans="1:11" ht="15.75" thickBot="1">
      <c r="A257" s="222" t="s">
        <v>50</v>
      </c>
      <c r="B257" s="223"/>
      <c r="C257" s="224"/>
      <c r="D257" s="2"/>
      <c r="E257" s="5"/>
      <c r="F257" s="225" t="s">
        <v>52</v>
      </c>
      <c r="G257" s="225"/>
      <c r="H257" s="226"/>
      <c r="I257" s="2"/>
      <c r="J257" s="6"/>
    </row>
    <row r="258" spans="1:11">
      <c r="A258" s="192"/>
      <c r="B258" s="193"/>
      <c r="C258" s="193"/>
      <c r="D258" s="193"/>
      <c r="E258" s="193"/>
      <c r="F258" s="193"/>
      <c r="G258" s="193"/>
      <c r="H258" s="193"/>
      <c r="I258" s="193"/>
      <c r="J258" s="194"/>
    </row>
    <row r="259" spans="1:11" ht="16.5" thickBot="1">
      <c r="A259" s="195" t="s">
        <v>54</v>
      </c>
      <c r="B259" s="196"/>
      <c r="C259" s="196"/>
      <c r="D259" s="196"/>
      <c r="E259" s="196"/>
      <c r="F259" s="196"/>
      <c r="G259" s="196"/>
      <c r="H259" s="196"/>
      <c r="I259" s="196"/>
      <c r="J259" s="197"/>
    </row>
    <row r="260" spans="1:11">
      <c r="A260" s="198"/>
      <c r="B260" s="199"/>
      <c r="C260" s="199"/>
      <c r="D260" s="199"/>
      <c r="E260" s="199"/>
      <c r="F260" s="199"/>
      <c r="G260" s="199"/>
      <c r="H260" s="199"/>
      <c r="I260" s="199"/>
      <c r="J260" s="200"/>
      <c r="K260" s="3"/>
    </row>
    <row r="261" spans="1:11">
      <c r="A261" s="204"/>
      <c r="B261" s="205"/>
      <c r="C261" s="205"/>
      <c r="D261" s="205"/>
      <c r="E261" s="205"/>
      <c r="F261" s="205"/>
      <c r="G261" s="205"/>
      <c r="H261" s="205"/>
      <c r="I261" s="205"/>
      <c r="J261" s="206"/>
      <c r="K261" s="3"/>
    </row>
    <row r="262" spans="1:11">
      <c r="A262" s="204"/>
      <c r="B262" s="205"/>
      <c r="C262" s="205"/>
      <c r="D262" s="205"/>
      <c r="E262" s="205"/>
      <c r="F262" s="205"/>
      <c r="G262" s="205"/>
      <c r="H262" s="205"/>
      <c r="I262" s="205"/>
      <c r="J262" s="206"/>
      <c r="K262" s="3"/>
    </row>
    <row r="263" spans="1:11">
      <c r="A263" s="204"/>
      <c r="B263" s="205"/>
      <c r="C263" s="205"/>
      <c r="D263" s="205"/>
      <c r="E263" s="205"/>
      <c r="F263" s="205"/>
      <c r="G263" s="205"/>
      <c r="H263" s="205"/>
      <c r="I263" s="205"/>
      <c r="J263" s="206"/>
      <c r="K263" s="3"/>
    </row>
    <row r="264" spans="1:11">
      <c r="A264" s="204"/>
      <c r="B264" s="205"/>
      <c r="C264" s="205"/>
      <c r="D264" s="205"/>
      <c r="E264" s="205"/>
      <c r="F264" s="205"/>
      <c r="G264" s="205"/>
      <c r="H264" s="205"/>
      <c r="I264" s="205"/>
      <c r="J264" s="206"/>
      <c r="K264" s="3"/>
    </row>
    <row r="265" spans="1:11">
      <c r="A265" s="204"/>
      <c r="B265" s="205"/>
      <c r="C265" s="205"/>
      <c r="D265" s="205"/>
      <c r="E265" s="205"/>
      <c r="F265" s="205"/>
      <c r="G265" s="205"/>
      <c r="H265" s="205"/>
      <c r="I265" s="205"/>
      <c r="J265" s="206"/>
      <c r="K265" s="3"/>
    </row>
    <row r="266" spans="1:11">
      <c r="A266" s="204"/>
      <c r="B266" s="205"/>
      <c r="C266" s="205"/>
      <c r="D266" s="205"/>
      <c r="E266" s="205"/>
      <c r="F266" s="205"/>
      <c r="G266" s="205"/>
      <c r="H266" s="205"/>
      <c r="I266" s="205"/>
      <c r="J266" s="206"/>
      <c r="K266" s="3"/>
    </row>
    <row r="267" spans="1:11">
      <c r="A267" s="204"/>
      <c r="B267" s="205"/>
      <c r="C267" s="205"/>
      <c r="D267" s="205"/>
      <c r="E267" s="205"/>
      <c r="F267" s="205"/>
      <c r="G267" s="205"/>
      <c r="H267" s="205"/>
      <c r="I267" s="205"/>
      <c r="J267" s="206"/>
      <c r="K267" s="3"/>
    </row>
    <row r="268" spans="1:11">
      <c r="A268" s="204"/>
      <c r="B268" s="205"/>
      <c r="C268" s="205"/>
      <c r="D268" s="205"/>
      <c r="E268" s="205"/>
      <c r="F268" s="205"/>
      <c r="G268" s="205"/>
      <c r="H268" s="205"/>
      <c r="I268" s="205"/>
      <c r="J268" s="206"/>
      <c r="K268" s="3"/>
    </row>
    <row r="269" spans="1:11" ht="15.75" thickBot="1">
      <c r="A269" s="207"/>
      <c r="B269" s="208"/>
      <c r="C269" s="208"/>
      <c r="D269" s="208"/>
      <c r="E269" s="208"/>
      <c r="F269" s="208"/>
      <c r="G269" s="208"/>
      <c r="H269" s="208"/>
      <c r="I269" s="208"/>
      <c r="J269" s="209"/>
      <c r="K269" s="3"/>
    </row>
    <row r="270" spans="1:11">
      <c r="A270" s="192"/>
      <c r="B270" s="193"/>
      <c r="C270" s="193"/>
      <c r="D270" s="193"/>
      <c r="E270" s="193"/>
      <c r="F270" s="193"/>
      <c r="G270" s="193"/>
      <c r="H270" s="193"/>
      <c r="I270" s="193"/>
      <c r="J270" s="194"/>
    </row>
    <row r="271" spans="1:11" ht="16.5" thickBot="1">
      <c r="A271" s="195" t="s">
        <v>56</v>
      </c>
      <c r="B271" s="196"/>
      <c r="C271" s="196"/>
      <c r="D271" s="196"/>
      <c r="E271" s="196"/>
      <c r="F271" s="196"/>
      <c r="G271" s="196"/>
      <c r="H271" s="196"/>
      <c r="I271" s="196"/>
      <c r="J271" s="197"/>
    </row>
    <row r="272" spans="1:11">
      <c r="A272" s="198"/>
      <c r="B272" s="199"/>
      <c r="C272" s="199"/>
      <c r="D272" s="199"/>
      <c r="E272" s="199"/>
      <c r="F272" s="199"/>
      <c r="G272" s="199"/>
      <c r="H272" s="199"/>
      <c r="I272" s="199"/>
      <c r="J272" s="200"/>
      <c r="K272" s="3"/>
    </row>
    <row r="273" spans="1:11">
      <c r="A273" s="204"/>
      <c r="B273" s="205"/>
      <c r="C273" s="205"/>
      <c r="D273" s="205"/>
      <c r="E273" s="205"/>
      <c r="F273" s="205"/>
      <c r="G273" s="205"/>
      <c r="H273" s="205"/>
      <c r="I273" s="205"/>
      <c r="J273" s="206"/>
      <c r="K273" s="3"/>
    </row>
    <row r="274" spans="1:11">
      <c r="A274" s="204"/>
      <c r="B274" s="205"/>
      <c r="C274" s="205"/>
      <c r="D274" s="205"/>
      <c r="E274" s="205"/>
      <c r="F274" s="205"/>
      <c r="G274" s="205"/>
      <c r="H274" s="205"/>
      <c r="I274" s="205"/>
      <c r="J274" s="206"/>
      <c r="K274" s="3"/>
    </row>
    <row r="275" spans="1:11">
      <c r="A275" s="204"/>
      <c r="B275" s="205"/>
      <c r="C275" s="205"/>
      <c r="D275" s="205"/>
      <c r="E275" s="205"/>
      <c r="F275" s="205"/>
      <c r="G275" s="205"/>
      <c r="H275" s="205"/>
      <c r="I275" s="205"/>
      <c r="J275" s="206"/>
      <c r="K275" s="3"/>
    </row>
    <row r="276" spans="1:11" ht="15.75" thickBot="1">
      <c r="A276" s="207"/>
      <c r="B276" s="208"/>
      <c r="C276" s="208"/>
      <c r="D276" s="208"/>
      <c r="E276" s="208"/>
      <c r="F276" s="208"/>
      <c r="G276" s="208"/>
      <c r="H276" s="208"/>
      <c r="I276" s="208"/>
      <c r="J276" s="209"/>
      <c r="K276" s="3"/>
    </row>
    <row r="277" spans="1:11">
      <c r="A277" s="192"/>
      <c r="B277" s="193"/>
      <c r="C277" s="193"/>
      <c r="D277" s="193"/>
      <c r="E277" s="193"/>
      <c r="F277" s="193"/>
      <c r="G277" s="193"/>
      <c r="H277" s="193"/>
      <c r="I277" s="193"/>
      <c r="J277" s="194"/>
    </row>
    <row r="278" spans="1:11" ht="16.5" thickBot="1">
      <c r="A278" s="195" t="s">
        <v>58</v>
      </c>
      <c r="B278" s="196"/>
      <c r="C278" s="196"/>
      <c r="D278" s="196"/>
      <c r="E278" s="196"/>
      <c r="F278" s="196"/>
      <c r="G278" s="196"/>
      <c r="H278" s="196"/>
      <c r="I278" s="196"/>
      <c r="J278" s="197"/>
    </row>
    <row r="279" spans="1:11" ht="15.75" customHeight="1">
      <c r="A279" s="198"/>
      <c r="B279" s="199"/>
      <c r="C279" s="199"/>
      <c r="D279" s="199"/>
      <c r="E279" s="199"/>
      <c r="F279" s="199"/>
      <c r="G279" s="199"/>
      <c r="H279" s="199"/>
      <c r="I279" s="199"/>
      <c r="J279" s="200"/>
      <c r="K279" s="3"/>
    </row>
    <row r="280" spans="1:11">
      <c r="A280" s="204"/>
      <c r="B280" s="205"/>
      <c r="C280" s="205"/>
      <c r="D280" s="205"/>
      <c r="E280" s="205"/>
      <c r="F280" s="205"/>
      <c r="G280" s="205"/>
      <c r="H280" s="205"/>
      <c r="I280" s="205"/>
      <c r="J280" s="206"/>
      <c r="K280" s="3"/>
    </row>
    <row r="281" spans="1:11">
      <c r="A281" s="204"/>
      <c r="B281" s="205"/>
      <c r="C281" s="205"/>
      <c r="D281" s="205"/>
      <c r="E281" s="205"/>
      <c r="F281" s="205"/>
      <c r="G281" s="205"/>
      <c r="H281" s="205"/>
      <c r="I281" s="205"/>
      <c r="J281" s="206"/>
      <c r="K281" s="3"/>
    </row>
    <row r="282" spans="1:11">
      <c r="A282" s="204"/>
      <c r="B282" s="205"/>
      <c r="C282" s="205"/>
      <c r="D282" s="205"/>
      <c r="E282" s="205"/>
      <c r="F282" s="205"/>
      <c r="G282" s="205"/>
      <c r="H282" s="205"/>
      <c r="I282" s="205"/>
      <c r="J282" s="206"/>
      <c r="K282" s="3"/>
    </row>
    <row r="283" spans="1:11">
      <c r="A283" s="204"/>
      <c r="B283" s="205"/>
      <c r="C283" s="205"/>
      <c r="D283" s="205"/>
      <c r="E283" s="205"/>
      <c r="F283" s="205"/>
      <c r="G283" s="205"/>
      <c r="H283" s="205"/>
      <c r="I283" s="205"/>
      <c r="J283" s="206"/>
      <c r="K283" s="3"/>
    </row>
    <row r="284" spans="1:11" ht="15.75" thickBot="1">
      <c r="A284" s="207"/>
      <c r="B284" s="208"/>
      <c r="C284" s="208"/>
      <c r="D284" s="208"/>
      <c r="E284" s="208"/>
      <c r="F284" s="208"/>
      <c r="G284" s="208"/>
      <c r="H284" s="208"/>
      <c r="I284" s="208"/>
      <c r="J284" s="209"/>
      <c r="K284" s="3"/>
    </row>
    <row r="285" spans="1:11">
      <c r="A285" s="192"/>
      <c r="B285" s="193"/>
      <c r="C285" s="193"/>
      <c r="D285" s="193"/>
      <c r="E285" s="193"/>
      <c r="F285" s="193"/>
      <c r="G285" s="193"/>
      <c r="H285" s="193"/>
      <c r="I285" s="193"/>
      <c r="J285" s="194"/>
    </row>
    <row r="286" spans="1:11" ht="16.5" customHeight="1">
      <c r="A286" s="238" t="s">
        <v>60</v>
      </c>
      <c r="B286" s="239"/>
      <c r="C286" s="239"/>
      <c r="D286" s="239"/>
      <c r="E286" s="239"/>
      <c r="F286" s="239"/>
      <c r="G286" s="239"/>
      <c r="H286" s="239"/>
      <c r="I286" s="239"/>
      <c r="J286" s="240"/>
    </row>
    <row r="287" spans="1:11" ht="15" customHeight="1" thickBot="1">
      <c r="A287" s="241"/>
      <c r="B287" s="242"/>
      <c r="C287" s="242"/>
      <c r="D287" s="242"/>
      <c r="E287" s="242"/>
      <c r="F287" s="242"/>
      <c r="G287" s="242"/>
      <c r="H287" s="242"/>
      <c r="I287" s="242"/>
      <c r="J287" s="243"/>
      <c r="K287" s="3"/>
    </row>
    <row r="288" spans="1:11" ht="15" customHeight="1">
      <c r="A288" s="244"/>
      <c r="B288" s="230"/>
      <c r="C288" s="230"/>
      <c r="D288" s="230"/>
      <c r="E288" s="230"/>
      <c r="F288" s="230"/>
      <c r="G288" s="230"/>
      <c r="H288" s="230"/>
      <c r="I288" s="230"/>
      <c r="J288" s="231"/>
      <c r="K288" s="3"/>
    </row>
    <row r="289" spans="1:11" ht="15" customHeight="1">
      <c r="A289" s="232"/>
      <c r="B289" s="233"/>
      <c r="C289" s="233"/>
      <c r="D289" s="233"/>
      <c r="E289" s="233"/>
      <c r="F289" s="233"/>
      <c r="G289" s="233"/>
      <c r="H289" s="233"/>
      <c r="I289" s="233"/>
      <c r="J289" s="234"/>
      <c r="K289" s="3"/>
    </row>
    <row r="290" spans="1:11" ht="15" customHeight="1">
      <c r="A290" s="232"/>
      <c r="B290" s="233"/>
      <c r="C290" s="233"/>
      <c r="D290" s="233"/>
      <c r="E290" s="233"/>
      <c r="F290" s="233"/>
      <c r="G290" s="233"/>
      <c r="H290" s="233"/>
      <c r="I290" s="233"/>
      <c r="J290" s="234"/>
      <c r="K290" s="3"/>
    </row>
    <row r="291" spans="1:11" ht="15" customHeight="1">
      <c r="A291" s="232"/>
      <c r="B291" s="233"/>
      <c r="C291" s="233"/>
      <c r="D291" s="233"/>
      <c r="E291" s="233"/>
      <c r="F291" s="233"/>
      <c r="G291" s="233"/>
      <c r="H291" s="233"/>
      <c r="I291" s="233"/>
      <c r="J291" s="234"/>
      <c r="K291" s="3"/>
    </row>
    <row r="292" spans="1:11" ht="15" customHeight="1">
      <c r="A292" s="232"/>
      <c r="B292" s="233"/>
      <c r="C292" s="233"/>
      <c r="D292" s="233"/>
      <c r="E292" s="233"/>
      <c r="F292" s="233"/>
      <c r="G292" s="233"/>
      <c r="H292" s="233"/>
      <c r="I292" s="233"/>
      <c r="J292" s="234"/>
      <c r="K292" s="3"/>
    </row>
    <row r="293" spans="1:11" ht="15.75" customHeight="1" thickBot="1">
      <c r="A293" s="235"/>
      <c r="B293" s="236"/>
      <c r="C293" s="236"/>
      <c r="D293" s="236"/>
      <c r="E293" s="236"/>
      <c r="F293" s="236"/>
      <c r="G293" s="236"/>
      <c r="H293" s="236"/>
      <c r="I293" s="236"/>
      <c r="J293" s="237"/>
      <c r="K293" s="3"/>
    </row>
    <row r="294" spans="1:11">
      <c r="A294" s="227"/>
      <c r="B294" s="227"/>
      <c r="C294" s="227"/>
      <c r="D294" s="227"/>
      <c r="E294" s="227"/>
      <c r="F294" s="227"/>
      <c r="G294" s="227"/>
      <c r="H294" s="227"/>
      <c r="I294" s="227"/>
      <c r="J294" s="227"/>
    </row>
    <row r="295" spans="1:11" ht="18.75">
      <c r="A295" s="228" t="s">
        <v>72</v>
      </c>
      <c r="B295" s="228"/>
      <c r="C295" s="228"/>
      <c r="D295" s="228"/>
      <c r="E295" s="228"/>
      <c r="F295" s="228"/>
      <c r="G295" s="228"/>
      <c r="H295" s="228"/>
      <c r="I295" s="228"/>
      <c r="J295" s="228"/>
    </row>
    <row r="296" spans="1:11" ht="15.75" thickBot="1">
      <c r="A296" s="211"/>
      <c r="B296" s="212"/>
      <c r="C296" s="212"/>
      <c r="D296" s="212"/>
      <c r="E296" s="212"/>
      <c r="F296" s="212"/>
      <c r="G296" s="212"/>
      <c r="H296" s="212"/>
      <c r="I296" s="212"/>
      <c r="J296" s="213"/>
    </row>
    <row r="297" spans="1:11" ht="16.5" thickBot="1">
      <c r="A297" s="214" t="s">
        <v>48</v>
      </c>
      <c r="B297" s="215"/>
      <c r="C297" s="216"/>
      <c r="D297" s="217"/>
      <c r="E297" s="217"/>
      <c r="F297" s="217"/>
      <c r="G297" s="217"/>
      <c r="H297" s="217"/>
      <c r="I297" s="217"/>
      <c r="J297" s="218"/>
      <c r="K297" s="3"/>
    </row>
    <row r="298" spans="1:11" ht="15.75" thickBot="1">
      <c r="A298" s="219"/>
      <c r="B298" s="220"/>
      <c r="C298" s="220"/>
      <c r="D298" s="220"/>
      <c r="E298" s="220"/>
      <c r="F298" s="220"/>
      <c r="G298" s="220"/>
      <c r="H298" s="220"/>
      <c r="I298" s="220"/>
      <c r="J298" s="221"/>
    </row>
    <row r="299" spans="1:11" ht="15.75" thickBot="1">
      <c r="A299" s="222" t="s">
        <v>50</v>
      </c>
      <c r="B299" s="223"/>
      <c r="C299" s="224"/>
      <c r="D299" s="2"/>
      <c r="E299" s="5"/>
      <c r="F299" s="225" t="s">
        <v>52</v>
      </c>
      <c r="G299" s="225"/>
      <c r="H299" s="226"/>
      <c r="I299" s="2"/>
      <c r="J299" s="6"/>
    </row>
    <row r="300" spans="1:11">
      <c r="A300" s="192"/>
      <c r="B300" s="193"/>
      <c r="C300" s="193"/>
      <c r="D300" s="193"/>
      <c r="E300" s="193"/>
      <c r="F300" s="193"/>
      <c r="G300" s="193"/>
      <c r="H300" s="193"/>
      <c r="I300" s="193"/>
      <c r="J300" s="194"/>
    </row>
    <row r="301" spans="1:11" ht="16.5" thickBot="1">
      <c r="A301" s="195" t="s">
        <v>54</v>
      </c>
      <c r="B301" s="196"/>
      <c r="C301" s="196"/>
      <c r="D301" s="196"/>
      <c r="E301" s="196"/>
      <c r="F301" s="196"/>
      <c r="G301" s="196"/>
      <c r="H301" s="196"/>
      <c r="I301" s="196"/>
      <c r="J301" s="197"/>
    </row>
    <row r="302" spans="1:11">
      <c r="A302" s="198"/>
      <c r="B302" s="199"/>
      <c r="C302" s="199"/>
      <c r="D302" s="199"/>
      <c r="E302" s="199"/>
      <c r="F302" s="199"/>
      <c r="G302" s="199"/>
      <c r="H302" s="199"/>
      <c r="I302" s="199"/>
      <c r="J302" s="200"/>
      <c r="K302" s="3"/>
    </row>
    <row r="303" spans="1:11">
      <c r="A303" s="201"/>
      <c r="B303" s="202"/>
      <c r="C303" s="202"/>
      <c r="D303" s="202"/>
      <c r="E303" s="202"/>
      <c r="F303" s="202"/>
      <c r="G303" s="202"/>
      <c r="H303" s="202"/>
      <c r="I303" s="202"/>
      <c r="J303" s="203"/>
      <c r="K303" s="3"/>
    </row>
    <row r="304" spans="1:11">
      <c r="A304" s="201"/>
      <c r="B304" s="202"/>
      <c r="C304" s="202"/>
      <c r="D304" s="202"/>
      <c r="E304" s="202"/>
      <c r="F304" s="202"/>
      <c r="G304" s="202"/>
      <c r="H304" s="202"/>
      <c r="I304" s="202"/>
      <c r="J304" s="203"/>
      <c r="K304" s="3"/>
    </row>
    <row r="305" spans="1:11">
      <c r="A305" s="204"/>
      <c r="B305" s="205"/>
      <c r="C305" s="205"/>
      <c r="D305" s="205"/>
      <c r="E305" s="205"/>
      <c r="F305" s="205"/>
      <c r="G305" s="205"/>
      <c r="H305" s="205"/>
      <c r="I305" s="205"/>
      <c r="J305" s="206"/>
      <c r="K305" s="3"/>
    </row>
    <row r="306" spans="1:11">
      <c r="A306" s="204"/>
      <c r="B306" s="205"/>
      <c r="C306" s="205"/>
      <c r="D306" s="205"/>
      <c r="E306" s="205"/>
      <c r="F306" s="205"/>
      <c r="G306" s="205"/>
      <c r="H306" s="205"/>
      <c r="I306" s="205"/>
      <c r="J306" s="206"/>
      <c r="K306" s="3"/>
    </row>
    <row r="307" spans="1:11">
      <c r="A307" s="204"/>
      <c r="B307" s="205"/>
      <c r="C307" s="205"/>
      <c r="D307" s="205"/>
      <c r="E307" s="205"/>
      <c r="F307" s="205"/>
      <c r="G307" s="205"/>
      <c r="H307" s="205"/>
      <c r="I307" s="205"/>
      <c r="J307" s="206"/>
      <c r="K307" s="3"/>
    </row>
    <row r="308" spans="1:11">
      <c r="A308" s="204"/>
      <c r="B308" s="205"/>
      <c r="C308" s="205"/>
      <c r="D308" s="205"/>
      <c r="E308" s="205"/>
      <c r="F308" s="205"/>
      <c r="G308" s="205"/>
      <c r="H308" s="205"/>
      <c r="I308" s="205"/>
      <c r="J308" s="206"/>
      <c r="K308" s="3"/>
    </row>
    <row r="309" spans="1:11">
      <c r="A309" s="204"/>
      <c r="B309" s="205"/>
      <c r="C309" s="205"/>
      <c r="D309" s="205"/>
      <c r="E309" s="205"/>
      <c r="F309" s="205"/>
      <c r="G309" s="205"/>
      <c r="H309" s="205"/>
      <c r="I309" s="205"/>
      <c r="J309" s="206"/>
      <c r="K309" s="3"/>
    </row>
    <row r="310" spans="1:11">
      <c r="A310" s="204"/>
      <c r="B310" s="205"/>
      <c r="C310" s="205"/>
      <c r="D310" s="205"/>
      <c r="E310" s="205"/>
      <c r="F310" s="205"/>
      <c r="G310" s="205"/>
      <c r="H310" s="205"/>
      <c r="I310" s="205"/>
      <c r="J310" s="206"/>
      <c r="K310" s="3"/>
    </row>
    <row r="311" spans="1:11">
      <c r="A311" s="207"/>
      <c r="B311" s="208"/>
      <c r="C311" s="208"/>
      <c r="D311" s="208"/>
      <c r="E311" s="208"/>
      <c r="F311" s="208"/>
      <c r="G311" s="208"/>
      <c r="H311" s="208"/>
      <c r="I311" s="208"/>
      <c r="J311" s="209"/>
      <c r="K311" s="3"/>
    </row>
    <row r="312" spans="1:11">
      <c r="A312" s="192"/>
      <c r="B312" s="193"/>
      <c r="C312" s="193"/>
      <c r="D312" s="193"/>
      <c r="E312" s="193"/>
      <c r="F312" s="193"/>
      <c r="G312" s="193"/>
      <c r="H312" s="193"/>
      <c r="I312" s="193"/>
      <c r="J312" s="194"/>
    </row>
    <row r="313" spans="1:11" ht="16.5" thickBot="1">
      <c r="A313" s="195" t="s">
        <v>56</v>
      </c>
      <c r="B313" s="196"/>
      <c r="C313" s="196"/>
      <c r="D313" s="196"/>
      <c r="E313" s="196"/>
      <c r="F313" s="196"/>
      <c r="G313" s="196"/>
      <c r="H313" s="196"/>
      <c r="I313" s="196"/>
      <c r="J313" s="197"/>
    </row>
    <row r="314" spans="1:11">
      <c r="A314" s="198"/>
      <c r="B314" s="199"/>
      <c r="C314" s="199"/>
      <c r="D314" s="199"/>
      <c r="E314" s="199"/>
      <c r="F314" s="199"/>
      <c r="G314" s="199"/>
      <c r="H314" s="199"/>
      <c r="I314" s="199"/>
      <c r="J314" s="200"/>
      <c r="K314" s="3"/>
    </row>
    <row r="315" spans="1:11">
      <c r="A315" s="201"/>
      <c r="B315" s="202"/>
      <c r="C315" s="202"/>
      <c r="D315" s="202"/>
      <c r="E315" s="202"/>
      <c r="F315" s="202"/>
      <c r="G315" s="202"/>
      <c r="H315" s="202"/>
      <c r="I315" s="202"/>
      <c r="J315" s="203"/>
      <c r="K315" s="3"/>
    </row>
    <row r="316" spans="1:11">
      <c r="A316" s="204"/>
      <c r="B316" s="205"/>
      <c r="C316" s="205"/>
      <c r="D316" s="205"/>
      <c r="E316" s="205"/>
      <c r="F316" s="205"/>
      <c r="G316" s="205"/>
      <c r="H316" s="205"/>
      <c r="I316" s="205"/>
      <c r="J316" s="206"/>
      <c r="K316" s="3"/>
    </row>
    <row r="317" spans="1:11">
      <c r="A317" s="204"/>
      <c r="B317" s="205"/>
      <c r="C317" s="205"/>
      <c r="D317" s="205"/>
      <c r="E317" s="205"/>
      <c r="F317" s="205"/>
      <c r="G317" s="205"/>
      <c r="H317" s="205"/>
      <c r="I317" s="205"/>
      <c r="J317" s="206"/>
      <c r="K317" s="3"/>
    </row>
    <row r="318" spans="1:11" ht="15.75" thickBot="1">
      <c r="A318" s="207"/>
      <c r="B318" s="208"/>
      <c r="C318" s="208"/>
      <c r="D318" s="208"/>
      <c r="E318" s="208"/>
      <c r="F318" s="208"/>
      <c r="G318" s="208"/>
      <c r="H318" s="208"/>
      <c r="I318" s="208"/>
      <c r="J318" s="209"/>
      <c r="K318" s="3"/>
    </row>
    <row r="319" spans="1:11">
      <c r="A319" s="192"/>
      <c r="B319" s="193"/>
      <c r="C319" s="193"/>
      <c r="D319" s="193"/>
      <c r="E319" s="193"/>
      <c r="F319" s="193"/>
      <c r="G319" s="193"/>
      <c r="H319" s="193"/>
      <c r="I319" s="193"/>
      <c r="J319" s="194"/>
    </row>
    <row r="320" spans="1:11" ht="16.5" thickBot="1">
      <c r="A320" s="195" t="s">
        <v>58</v>
      </c>
      <c r="B320" s="196"/>
      <c r="C320" s="196"/>
      <c r="D320" s="196"/>
      <c r="E320" s="196"/>
      <c r="F320" s="196"/>
      <c r="G320" s="196"/>
      <c r="H320" s="196"/>
      <c r="I320" s="196"/>
      <c r="J320" s="197"/>
    </row>
    <row r="321" spans="1:11" ht="15.75" customHeight="1">
      <c r="A321" s="198"/>
      <c r="B321" s="199"/>
      <c r="C321" s="199"/>
      <c r="D321" s="199"/>
      <c r="E321" s="199"/>
      <c r="F321" s="199"/>
      <c r="G321" s="199"/>
      <c r="H321" s="199"/>
      <c r="I321" s="199"/>
      <c r="J321" s="200"/>
      <c r="K321" s="3"/>
    </row>
    <row r="322" spans="1:11">
      <c r="A322" s="204"/>
      <c r="B322" s="205"/>
      <c r="C322" s="205"/>
      <c r="D322" s="205"/>
      <c r="E322" s="205"/>
      <c r="F322" s="205"/>
      <c r="G322" s="205"/>
      <c r="H322" s="205"/>
      <c r="I322" s="205"/>
      <c r="J322" s="206"/>
      <c r="K322" s="3"/>
    </row>
    <row r="323" spans="1:11">
      <c r="A323" s="204"/>
      <c r="B323" s="205"/>
      <c r="C323" s="205"/>
      <c r="D323" s="205"/>
      <c r="E323" s="205"/>
      <c r="F323" s="205"/>
      <c r="G323" s="205"/>
      <c r="H323" s="205"/>
      <c r="I323" s="205"/>
      <c r="J323" s="206"/>
      <c r="K323" s="3"/>
    </row>
    <row r="324" spans="1:11">
      <c r="A324" s="204"/>
      <c r="B324" s="205"/>
      <c r="C324" s="205"/>
      <c r="D324" s="205"/>
      <c r="E324" s="205"/>
      <c r="F324" s="205"/>
      <c r="G324" s="205"/>
      <c r="H324" s="205"/>
      <c r="I324" s="205"/>
      <c r="J324" s="206"/>
      <c r="K324" s="3"/>
    </row>
    <row r="325" spans="1:11">
      <c r="A325" s="204"/>
      <c r="B325" s="205"/>
      <c r="C325" s="205"/>
      <c r="D325" s="205"/>
      <c r="E325" s="205"/>
      <c r="F325" s="205"/>
      <c r="G325" s="205"/>
      <c r="H325" s="205"/>
      <c r="I325" s="205"/>
      <c r="J325" s="206"/>
      <c r="K325" s="3"/>
    </row>
    <row r="326" spans="1:11" ht="15.75" thickBot="1">
      <c r="A326" s="207"/>
      <c r="B326" s="208"/>
      <c r="C326" s="208"/>
      <c r="D326" s="208"/>
      <c r="E326" s="208"/>
      <c r="F326" s="208"/>
      <c r="G326" s="208"/>
      <c r="H326" s="208"/>
      <c r="I326" s="208"/>
      <c r="J326" s="209"/>
      <c r="K326" s="3"/>
    </row>
    <row r="327" spans="1:11">
      <c r="A327" s="192"/>
      <c r="B327" s="193"/>
      <c r="C327" s="193"/>
      <c r="D327" s="193"/>
      <c r="E327" s="193"/>
      <c r="F327" s="193"/>
      <c r="G327" s="193"/>
      <c r="H327" s="193"/>
      <c r="I327" s="193"/>
      <c r="J327" s="194"/>
    </row>
    <row r="328" spans="1:11" ht="16.5" customHeight="1">
      <c r="A328" s="238" t="s">
        <v>60</v>
      </c>
      <c r="B328" s="239"/>
      <c r="C328" s="239"/>
      <c r="D328" s="239"/>
      <c r="E328" s="239"/>
      <c r="F328" s="239"/>
      <c r="G328" s="239"/>
      <c r="H328" s="239"/>
      <c r="I328" s="239"/>
      <c r="J328" s="240"/>
    </row>
    <row r="329" spans="1:11" ht="15" customHeight="1" thickBot="1">
      <c r="A329" s="241"/>
      <c r="B329" s="242"/>
      <c r="C329" s="242"/>
      <c r="D329" s="242"/>
      <c r="E329" s="242"/>
      <c r="F329" s="242"/>
      <c r="G329" s="242"/>
      <c r="H329" s="242"/>
      <c r="I329" s="242"/>
      <c r="J329" s="243"/>
      <c r="K329" s="3"/>
    </row>
    <row r="330" spans="1:11" ht="15" customHeight="1">
      <c r="A330" s="244"/>
      <c r="B330" s="230"/>
      <c r="C330" s="230"/>
      <c r="D330" s="230"/>
      <c r="E330" s="230"/>
      <c r="F330" s="230"/>
      <c r="G330" s="230"/>
      <c r="H330" s="230"/>
      <c r="I330" s="230"/>
      <c r="J330" s="231"/>
      <c r="K330" s="3"/>
    </row>
    <row r="331" spans="1:11" ht="15" customHeight="1">
      <c r="A331" s="232"/>
      <c r="B331" s="233"/>
      <c r="C331" s="233"/>
      <c r="D331" s="233"/>
      <c r="E331" s="233"/>
      <c r="F331" s="233"/>
      <c r="G331" s="233"/>
      <c r="H331" s="233"/>
      <c r="I331" s="233"/>
      <c r="J331" s="234"/>
      <c r="K331" s="3"/>
    </row>
    <row r="332" spans="1:11" ht="15" customHeight="1">
      <c r="A332" s="232"/>
      <c r="B332" s="233"/>
      <c r="C332" s="233"/>
      <c r="D332" s="233"/>
      <c r="E332" s="233"/>
      <c r="F332" s="233"/>
      <c r="G332" s="233"/>
      <c r="H332" s="233"/>
      <c r="I332" s="233"/>
      <c r="J332" s="234"/>
      <c r="K332" s="3"/>
    </row>
    <row r="333" spans="1:11" ht="15" customHeight="1">
      <c r="A333" s="232"/>
      <c r="B333" s="233"/>
      <c r="C333" s="233"/>
      <c r="D333" s="233"/>
      <c r="E333" s="233"/>
      <c r="F333" s="233"/>
      <c r="G333" s="233"/>
      <c r="H333" s="233"/>
      <c r="I333" s="233"/>
      <c r="J333" s="234"/>
      <c r="K333" s="3"/>
    </row>
    <row r="334" spans="1:11" ht="15" customHeight="1">
      <c r="A334" s="232"/>
      <c r="B334" s="233"/>
      <c r="C334" s="233"/>
      <c r="D334" s="233"/>
      <c r="E334" s="233"/>
      <c r="F334" s="233"/>
      <c r="G334" s="233"/>
      <c r="H334" s="233"/>
      <c r="I334" s="233"/>
      <c r="J334" s="234"/>
      <c r="K334" s="3"/>
    </row>
    <row r="335" spans="1:11" ht="15.75" customHeight="1" thickBot="1">
      <c r="A335" s="235"/>
      <c r="B335" s="236"/>
      <c r="C335" s="236"/>
      <c r="D335" s="236"/>
      <c r="E335" s="236"/>
      <c r="F335" s="236"/>
      <c r="G335" s="236"/>
      <c r="H335" s="236"/>
      <c r="I335" s="236"/>
      <c r="J335" s="237"/>
      <c r="K335" s="3"/>
    </row>
    <row r="336" spans="1:11">
      <c r="A336" s="227"/>
      <c r="B336" s="227"/>
      <c r="C336" s="227"/>
      <c r="D336" s="227"/>
      <c r="E336" s="227"/>
      <c r="F336" s="227"/>
      <c r="G336" s="227"/>
      <c r="H336" s="227"/>
      <c r="I336" s="227"/>
      <c r="J336" s="227"/>
    </row>
    <row r="337" spans="1:11" ht="18.75">
      <c r="A337" s="228" t="s">
        <v>73</v>
      </c>
      <c r="B337" s="228"/>
      <c r="C337" s="228"/>
      <c r="D337" s="228"/>
      <c r="E337" s="228"/>
      <c r="F337" s="228"/>
      <c r="G337" s="228"/>
      <c r="H337" s="228"/>
      <c r="I337" s="228"/>
      <c r="J337" s="228"/>
    </row>
    <row r="338" spans="1:11" ht="15.75" thickBot="1">
      <c r="A338" s="211"/>
      <c r="B338" s="212"/>
      <c r="C338" s="212"/>
      <c r="D338" s="212"/>
      <c r="E338" s="212"/>
      <c r="F338" s="212"/>
      <c r="G338" s="212"/>
      <c r="H338" s="212"/>
      <c r="I338" s="212"/>
      <c r="J338" s="213"/>
    </row>
    <row r="339" spans="1:11" ht="16.5" thickBot="1">
      <c r="A339" s="214" t="s">
        <v>48</v>
      </c>
      <c r="B339" s="215"/>
      <c r="C339" s="216"/>
      <c r="D339" s="217"/>
      <c r="E339" s="217"/>
      <c r="F339" s="217"/>
      <c r="G339" s="217"/>
      <c r="H339" s="217"/>
      <c r="I339" s="217"/>
      <c r="J339" s="218"/>
      <c r="K339" s="3"/>
    </row>
    <row r="340" spans="1:11" ht="15.75" thickBot="1">
      <c r="A340" s="219"/>
      <c r="B340" s="220"/>
      <c r="C340" s="220"/>
      <c r="D340" s="220"/>
      <c r="E340" s="220"/>
      <c r="F340" s="220"/>
      <c r="G340" s="220"/>
      <c r="H340" s="220"/>
      <c r="I340" s="220"/>
      <c r="J340" s="221"/>
    </row>
    <row r="341" spans="1:11" ht="15.75" thickBot="1">
      <c r="A341" s="222" t="s">
        <v>50</v>
      </c>
      <c r="B341" s="223"/>
      <c r="C341" s="224"/>
      <c r="D341" s="2"/>
      <c r="E341" s="5"/>
      <c r="F341" s="225" t="s">
        <v>52</v>
      </c>
      <c r="G341" s="225"/>
      <c r="H341" s="226"/>
      <c r="I341" s="2"/>
      <c r="J341" s="6"/>
    </row>
    <row r="342" spans="1:11">
      <c r="A342" s="192"/>
      <c r="B342" s="193"/>
      <c r="C342" s="193"/>
      <c r="D342" s="193"/>
      <c r="E342" s="193"/>
      <c r="F342" s="193"/>
      <c r="G342" s="193"/>
      <c r="H342" s="193"/>
      <c r="I342" s="193"/>
      <c r="J342" s="194"/>
    </row>
    <row r="343" spans="1:11" ht="16.5" thickBot="1">
      <c r="A343" s="195" t="s">
        <v>54</v>
      </c>
      <c r="B343" s="196"/>
      <c r="C343" s="196"/>
      <c r="D343" s="196"/>
      <c r="E343" s="196"/>
      <c r="F343" s="196"/>
      <c r="G343" s="196"/>
      <c r="H343" s="196"/>
      <c r="I343" s="196"/>
      <c r="J343" s="197"/>
    </row>
    <row r="344" spans="1:11">
      <c r="A344" s="198"/>
      <c r="B344" s="199"/>
      <c r="C344" s="199"/>
      <c r="D344" s="199"/>
      <c r="E344" s="199"/>
      <c r="F344" s="199"/>
      <c r="G344" s="199"/>
      <c r="H344" s="199"/>
      <c r="I344" s="199"/>
      <c r="J344" s="200"/>
      <c r="K344" s="3"/>
    </row>
    <row r="345" spans="1:11">
      <c r="A345" s="201"/>
      <c r="B345" s="202"/>
      <c r="C345" s="202"/>
      <c r="D345" s="202"/>
      <c r="E345" s="202"/>
      <c r="F345" s="202"/>
      <c r="G345" s="202"/>
      <c r="H345" s="202"/>
      <c r="I345" s="202"/>
      <c r="J345" s="203"/>
      <c r="K345" s="3"/>
    </row>
    <row r="346" spans="1:11">
      <c r="A346" s="201"/>
      <c r="B346" s="202"/>
      <c r="C346" s="202"/>
      <c r="D346" s="202"/>
      <c r="E346" s="202"/>
      <c r="F346" s="202"/>
      <c r="G346" s="202"/>
      <c r="H346" s="202"/>
      <c r="I346" s="202"/>
      <c r="J346" s="203"/>
      <c r="K346" s="3"/>
    </row>
    <row r="347" spans="1:11">
      <c r="A347" s="204"/>
      <c r="B347" s="205"/>
      <c r="C347" s="205"/>
      <c r="D347" s="205"/>
      <c r="E347" s="205"/>
      <c r="F347" s="205"/>
      <c r="G347" s="205"/>
      <c r="H347" s="205"/>
      <c r="I347" s="205"/>
      <c r="J347" s="206"/>
      <c r="K347" s="3"/>
    </row>
    <row r="348" spans="1:11">
      <c r="A348" s="204"/>
      <c r="B348" s="205"/>
      <c r="C348" s="205"/>
      <c r="D348" s="205"/>
      <c r="E348" s="205"/>
      <c r="F348" s="205"/>
      <c r="G348" s="205"/>
      <c r="H348" s="205"/>
      <c r="I348" s="205"/>
      <c r="J348" s="206"/>
      <c r="K348" s="3"/>
    </row>
    <row r="349" spans="1:11">
      <c r="A349" s="204"/>
      <c r="B349" s="205"/>
      <c r="C349" s="205"/>
      <c r="D349" s="205"/>
      <c r="E349" s="205"/>
      <c r="F349" s="205"/>
      <c r="G349" s="205"/>
      <c r="H349" s="205"/>
      <c r="I349" s="205"/>
      <c r="J349" s="206"/>
      <c r="K349" s="3"/>
    </row>
    <row r="350" spans="1:11">
      <c r="A350" s="204"/>
      <c r="B350" s="205"/>
      <c r="C350" s="205"/>
      <c r="D350" s="205"/>
      <c r="E350" s="205"/>
      <c r="F350" s="205"/>
      <c r="G350" s="205"/>
      <c r="H350" s="205"/>
      <c r="I350" s="205"/>
      <c r="J350" s="206"/>
      <c r="K350" s="3"/>
    </row>
    <row r="351" spans="1:11">
      <c r="A351" s="204"/>
      <c r="B351" s="205"/>
      <c r="C351" s="205"/>
      <c r="D351" s="205"/>
      <c r="E351" s="205"/>
      <c r="F351" s="205"/>
      <c r="G351" s="205"/>
      <c r="H351" s="205"/>
      <c r="I351" s="205"/>
      <c r="J351" s="206"/>
      <c r="K351" s="3"/>
    </row>
    <row r="352" spans="1:11">
      <c r="A352" s="204"/>
      <c r="B352" s="205"/>
      <c r="C352" s="205"/>
      <c r="D352" s="205"/>
      <c r="E352" s="205"/>
      <c r="F352" s="205"/>
      <c r="G352" s="205"/>
      <c r="H352" s="205"/>
      <c r="I352" s="205"/>
      <c r="J352" s="206"/>
      <c r="K352" s="3"/>
    </row>
    <row r="353" spans="1:11">
      <c r="A353" s="207"/>
      <c r="B353" s="208"/>
      <c r="C353" s="208"/>
      <c r="D353" s="208"/>
      <c r="E353" s="208"/>
      <c r="F353" s="208"/>
      <c r="G353" s="208"/>
      <c r="H353" s="208"/>
      <c r="I353" s="208"/>
      <c r="J353" s="209"/>
      <c r="K353" s="3"/>
    </row>
    <row r="354" spans="1:11">
      <c r="A354" s="192"/>
      <c r="B354" s="193"/>
      <c r="C354" s="193"/>
      <c r="D354" s="193"/>
      <c r="E354" s="193"/>
      <c r="F354" s="193"/>
      <c r="G354" s="193"/>
      <c r="H354" s="193"/>
      <c r="I354" s="193"/>
      <c r="J354" s="194"/>
    </row>
    <row r="355" spans="1:11" ht="16.5" thickBot="1">
      <c r="A355" s="195" t="s">
        <v>56</v>
      </c>
      <c r="B355" s="196"/>
      <c r="C355" s="196"/>
      <c r="D355" s="196"/>
      <c r="E355" s="196"/>
      <c r="F355" s="196"/>
      <c r="G355" s="196"/>
      <c r="H355" s="196"/>
      <c r="I355" s="196"/>
      <c r="J355" s="197"/>
    </row>
    <row r="356" spans="1:11">
      <c r="A356" s="198" t="s">
        <v>74</v>
      </c>
      <c r="B356" s="199"/>
      <c r="C356" s="199"/>
      <c r="D356" s="199"/>
      <c r="E356" s="199"/>
      <c r="F356" s="199"/>
      <c r="G356" s="199"/>
      <c r="H356" s="199"/>
      <c r="I356" s="199"/>
      <c r="J356" s="200"/>
      <c r="K356" s="3"/>
    </row>
    <row r="357" spans="1:11">
      <c r="A357" s="201"/>
      <c r="B357" s="202"/>
      <c r="C357" s="202"/>
      <c r="D357" s="202"/>
      <c r="E357" s="202"/>
      <c r="F357" s="202"/>
      <c r="G357" s="202"/>
      <c r="H357" s="202"/>
      <c r="I357" s="202"/>
      <c r="J357" s="203"/>
      <c r="K357" s="3"/>
    </row>
    <row r="358" spans="1:11">
      <c r="A358" s="201"/>
      <c r="B358" s="202"/>
      <c r="C358" s="202"/>
      <c r="D358" s="202"/>
      <c r="E358" s="202"/>
      <c r="F358" s="202"/>
      <c r="G358" s="202"/>
      <c r="H358" s="202"/>
      <c r="I358" s="202"/>
      <c r="J358" s="203"/>
      <c r="K358" s="3"/>
    </row>
    <row r="359" spans="1:11">
      <c r="A359" s="204"/>
      <c r="B359" s="205"/>
      <c r="C359" s="205"/>
      <c r="D359" s="205"/>
      <c r="E359" s="205"/>
      <c r="F359" s="205"/>
      <c r="G359" s="205"/>
      <c r="H359" s="205"/>
      <c r="I359" s="205"/>
      <c r="J359" s="206"/>
      <c r="K359" s="3"/>
    </row>
    <row r="360" spans="1:11" ht="15.75" thickBot="1">
      <c r="A360" s="207"/>
      <c r="B360" s="208"/>
      <c r="C360" s="208"/>
      <c r="D360" s="208"/>
      <c r="E360" s="208"/>
      <c r="F360" s="208"/>
      <c r="G360" s="208"/>
      <c r="H360" s="208"/>
      <c r="I360" s="208"/>
      <c r="J360" s="209"/>
      <c r="K360" s="3"/>
    </row>
    <row r="361" spans="1:11">
      <c r="A361" s="192"/>
      <c r="B361" s="193"/>
      <c r="C361" s="193"/>
      <c r="D361" s="193"/>
      <c r="E361" s="193"/>
      <c r="F361" s="193"/>
      <c r="G361" s="193"/>
      <c r="H361" s="193"/>
      <c r="I361" s="193"/>
      <c r="J361" s="194"/>
    </row>
    <row r="362" spans="1:11" ht="16.5" thickBot="1">
      <c r="A362" s="195" t="s">
        <v>58</v>
      </c>
      <c r="B362" s="196"/>
      <c r="C362" s="196"/>
      <c r="D362" s="196"/>
      <c r="E362" s="196"/>
      <c r="F362" s="196"/>
      <c r="G362" s="196"/>
      <c r="H362" s="196"/>
      <c r="I362" s="196"/>
      <c r="J362" s="197"/>
    </row>
    <row r="363" spans="1:11" ht="15.75" customHeight="1">
      <c r="A363" s="198"/>
      <c r="B363" s="199"/>
      <c r="C363" s="199"/>
      <c r="D363" s="199"/>
      <c r="E363" s="199"/>
      <c r="F363" s="199"/>
      <c r="G363" s="199"/>
      <c r="H363" s="199"/>
      <c r="I363" s="199"/>
      <c r="J363" s="200"/>
      <c r="K363" s="3"/>
    </row>
    <row r="364" spans="1:11">
      <c r="A364" s="204"/>
      <c r="B364" s="205"/>
      <c r="C364" s="205"/>
      <c r="D364" s="205"/>
      <c r="E364" s="205"/>
      <c r="F364" s="205"/>
      <c r="G364" s="205"/>
      <c r="H364" s="205"/>
      <c r="I364" s="205"/>
      <c r="J364" s="206"/>
      <c r="K364" s="3"/>
    </row>
    <row r="365" spans="1:11">
      <c r="A365" s="204"/>
      <c r="B365" s="205"/>
      <c r="C365" s="205"/>
      <c r="D365" s="205"/>
      <c r="E365" s="205"/>
      <c r="F365" s="205"/>
      <c r="G365" s="205"/>
      <c r="H365" s="205"/>
      <c r="I365" s="205"/>
      <c r="J365" s="206"/>
      <c r="K365" s="3"/>
    </row>
    <row r="366" spans="1:11">
      <c r="A366" s="204"/>
      <c r="B366" s="205"/>
      <c r="C366" s="205"/>
      <c r="D366" s="205"/>
      <c r="E366" s="205"/>
      <c r="F366" s="205"/>
      <c r="G366" s="205"/>
      <c r="H366" s="205"/>
      <c r="I366" s="205"/>
      <c r="J366" s="206"/>
      <c r="K366" s="3"/>
    </row>
    <row r="367" spans="1:11">
      <c r="A367" s="204"/>
      <c r="B367" s="205"/>
      <c r="C367" s="205"/>
      <c r="D367" s="205"/>
      <c r="E367" s="205"/>
      <c r="F367" s="205"/>
      <c r="G367" s="205"/>
      <c r="H367" s="205"/>
      <c r="I367" s="205"/>
      <c r="J367" s="206"/>
      <c r="K367" s="3"/>
    </row>
    <row r="368" spans="1:11">
      <c r="A368" s="207"/>
      <c r="B368" s="208"/>
      <c r="C368" s="208"/>
      <c r="D368" s="208"/>
      <c r="E368" s="208"/>
      <c r="F368" s="208"/>
      <c r="G368" s="208"/>
      <c r="H368" s="208"/>
      <c r="I368" s="208"/>
      <c r="J368" s="209"/>
      <c r="K368" s="3"/>
    </row>
    <row r="369" spans="1:11">
      <c r="A369" s="192"/>
      <c r="B369" s="193"/>
      <c r="C369" s="193"/>
      <c r="D369" s="193"/>
      <c r="E369" s="193"/>
      <c r="F369" s="193"/>
      <c r="G369" s="193"/>
      <c r="H369" s="193"/>
      <c r="I369" s="193"/>
      <c r="J369" s="194"/>
    </row>
    <row r="370" spans="1:11" ht="16.5" customHeight="1">
      <c r="A370" s="238" t="s">
        <v>60</v>
      </c>
      <c r="B370" s="239"/>
      <c r="C370" s="239"/>
      <c r="D370" s="239"/>
      <c r="E370" s="239"/>
      <c r="F370" s="239"/>
      <c r="G370" s="239"/>
      <c r="H370" s="239"/>
      <c r="I370" s="239"/>
      <c r="J370" s="240"/>
    </row>
    <row r="371" spans="1:11" ht="15" customHeight="1" thickBot="1">
      <c r="A371" s="241"/>
      <c r="B371" s="242"/>
      <c r="C371" s="242"/>
      <c r="D371" s="242"/>
      <c r="E371" s="242"/>
      <c r="F371" s="242"/>
      <c r="G371" s="242"/>
      <c r="H371" s="242"/>
      <c r="I371" s="242"/>
      <c r="J371" s="243"/>
      <c r="K371" s="3"/>
    </row>
    <row r="372" spans="1:11" ht="15" customHeight="1">
      <c r="A372" s="244"/>
      <c r="B372" s="230"/>
      <c r="C372" s="230"/>
      <c r="D372" s="230"/>
      <c r="E372" s="230"/>
      <c r="F372" s="230"/>
      <c r="G372" s="230"/>
      <c r="H372" s="230"/>
      <c r="I372" s="230"/>
      <c r="J372" s="231"/>
      <c r="K372" s="3"/>
    </row>
    <row r="373" spans="1:11" ht="15" customHeight="1">
      <c r="A373" s="232"/>
      <c r="B373" s="233"/>
      <c r="C373" s="233"/>
      <c r="D373" s="233"/>
      <c r="E373" s="233"/>
      <c r="F373" s="233"/>
      <c r="G373" s="233"/>
      <c r="H373" s="233"/>
      <c r="I373" s="233"/>
      <c r="J373" s="234"/>
      <c r="K373" s="3"/>
    </row>
    <row r="374" spans="1:11" ht="15" customHeight="1">
      <c r="A374" s="232"/>
      <c r="B374" s="233"/>
      <c r="C374" s="233"/>
      <c r="D374" s="233"/>
      <c r="E374" s="233"/>
      <c r="F374" s="233"/>
      <c r="G374" s="233"/>
      <c r="H374" s="233"/>
      <c r="I374" s="233"/>
      <c r="J374" s="234"/>
      <c r="K374" s="3"/>
    </row>
    <row r="375" spans="1:11" ht="15" customHeight="1">
      <c r="A375" s="232"/>
      <c r="B375" s="233"/>
      <c r="C375" s="233"/>
      <c r="D375" s="233"/>
      <c r="E375" s="233"/>
      <c r="F375" s="233"/>
      <c r="G375" s="233"/>
      <c r="H375" s="233"/>
      <c r="I375" s="233"/>
      <c r="J375" s="234"/>
      <c r="K375" s="3"/>
    </row>
    <row r="376" spans="1:11" ht="15" customHeight="1">
      <c r="A376" s="232"/>
      <c r="B376" s="233"/>
      <c r="C376" s="233"/>
      <c r="D376" s="233"/>
      <c r="E376" s="233"/>
      <c r="F376" s="233"/>
      <c r="G376" s="233"/>
      <c r="H376" s="233"/>
      <c r="I376" s="233"/>
      <c r="J376" s="234"/>
      <c r="K376" s="3"/>
    </row>
    <row r="377" spans="1:11" ht="15.75" customHeight="1" thickBot="1">
      <c r="A377" s="235"/>
      <c r="B377" s="236"/>
      <c r="C377" s="236"/>
      <c r="D377" s="236"/>
      <c r="E377" s="236"/>
      <c r="F377" s="236"/>
      <c r="G377" s="236"/>
      <c r="H377" s="236"/>
      <c r="I377" s="236"/>
      <c r="J377" s="237"/>
      <c r="K377" s="3"/>
    </row>
    <row r="378" spans="1:11">
      <c r="A378" s="227"/>
      <c r="B378" s="227"/>
      <c r="C378" s="227"/>
      <c r="D378" s="227"/>
      <c r="E378" s="227"/>
      <c r="F378" s="227"/>
      <c r="G378" s="227"/>
      <c r="H378" s="227"/>
      <c r="I378" s="227"/>
      <c r="J378" s="227"/>
    </row>
    <row r="379" spans="1:11" ht="18.75">
      <c r="A379" s="228" t="s">
        <v>75</v>
      </c>
      <c r="B379" s="228"/>
      <c r="C379" s="228"/>
      <c r="D379" s="228"/>
      <c r="E379" s="228"/>
      <c r="F379" s="228"/>
      <c r="G379" s="228"/>
      <c r="H379" s="228"/>
      <c r="I379" s="228"/>
      <c r="J379" s="228"/>
    </row>
    <row r="380" spans="1:11" ht="15.75" thickBot="1">
      <c r="A380" s="211"/>
      <c r="B380" s="212"/>
      <c r="C380" s="212"/>
      <c r="D380" s="212"/>
      <c r="E380" s="212"/>
      <c r="F380" s="212"/>
      <c r="G380" s="212"/>
      <c r="H380" s="212"/>
      <c r="I380" s="212"/>
      <c r="J380" s="213"/>
    </row>
    <row r="381" spans="1:11" ht="16.5" thickBot="1">
      <c r="A381" s="214" t="s">
        <v>48</v>
      </c>
      <c r="B381" s="215"/>
      <c r="C381" s="216"/>
      <c r="D381" s="217"/>
      <c r="E381" s="217"/>
      <c r="F381" s="217"/>
      <c r="G381" s="217"/>
      <c r="H381" s="217"/>
      <c r="I381" s="217"/>
      <c r="J381" s="218"/>
      <c r="K381" s="3"/>
    </row>
    <row r="382" spans="1:11" ht="15.75" thickBot="1">
      <c r="A382" s="219"/>
      <c r="B382" s="220"/>
      <c r="C382" s="220"/>
      <c r="D382" s="220"/>
      <c r="E382" s="220"/>
      <c r="F382" s="220"/>
      <c r="G382" s="220"/>
      <c r="H382" s="220"/>
      <c r="I382" s="220"/>
      <c r="J382" s="221"/>
    </row>
    <row r="383" spans="1:11" ht="15.75" thickBot="1">
      <c r="A383" s="222" t="s">
        <v>50</v>
      </c>
      <c r="B383" s="223"/>
      <c r="C383" s="224"/>
      <c r="D383" s="2"/>
      <c r="E383" s="5"/>
      <c r="F383" s="225" t="s">
        <v>52</v>
      </c>
      <c r="G383" s="225"/>
      <c r="H383" s="226"/>
      <c r="I383" s="2"/>
      <c r="J383" s="6"/>
    </row>
    <row r="384" spans="1:11">
      <c r="A384" s="192"/>
      <c r="B384" s="193"/>
      <c r="C384" s="193"/>
      <c r="D384" s="193"/>
      <c r="E384" s="193"/>
      <c r="F384" s="193"/>
      <c r="G384" s="193"/>
      <c r="H384" s="193"/>
      <c r="I384" s="193"/>
      <c r="J384" s="194"/>
    </row>
    <row r="385" spans="1:11" ht="16.5" thickBot="1">
      <c r="A385" s="195" t="s">
        <v>54</v>
      </c>
      <c r="B385" s="196"/>
      <c r="C385" s="196"/>
      <c r="D385" s="196"/>
      <c r="E385" s="196"/>
      <c r="F385" s="196"/>
      <c r="G385" s="196"/>
      <c r="H385" s="196"/>
      <c r="I385" s="196"/>
      <c r="J385" s="197"/>
    </row>
    <row r="386" spans="1:11">
      <c r="A386" s="198"/>
      <c r="B386" s="199"/>
      <c r="C386" s="199"/>
      <c r="D386" s="199"/>
      <c r="E386" s="199"/>
      <c r="F386" s="199"/>
      <c r="G386" s="199"/>
      <c r="H386" s="199"/>
      <c r="I386" s="199"/>
      <c r="J386" s="200"/>
      <c r="K386" s="3"/>
    </row>
    <row r="387" spans="1:11">
      <c r="A387" s="204"/>
      <c r="B387" s="205"/>
      <c r="C387" s="205"/>
      <c r="D387" s="205"/>
      <c r="E387" s="205"/>
      <c r="F387" s="205"/>
      <c r="G387" s="205"/>
      <c r="H387" s="205"/>
      <c r="I387" s="205"/>
      <c r="J387" s="206"/>
      <c r="K387" s="3"/>
    </row>
    <row r="388" spans="1:11">
      <c r="A388" s="204"/>
      <c r="B388" s="205"/>
      <c r="C388" s="205"/>
      <c r="D388" s="205"/>
      <c r="E388" s="205"/>
      <c r="F388" s="205"/>
      <c r="G388" s="205"/>
      <c r="H388" s="205"/>
      <c r="I388" s="205"/>
      <c r="J388" s="206"/>
      <c r="K388" s="3"/>
    </row>
    <row r="389" spans="1:11">
      <c r="A389" s="204"/>
      <c r="B389" s="205"/>
      <c r="C389" s="205"/>
      <c r="D389" s="205"/>
      <c r="E389" s="205"/>
      <c r="F389" s="205"/>
      <c r="G389" s="205"/>
      <c r="H389" s="205"/>
      <c r="I389" s="205"/>
      <c r="J389" s="206"/>
      <c r="K389" s="3"/>
    </row>
    <row r="390" spans="1:11">
      <c r="A390" s="204"/>
      <c r="B390" s="205"/>
      <c r="C390" s="205"/>
      <c r="D390" s="205"/>
      <c r="E390" s="205"/>
      <c r="F390" s="205"/>
      <c r="G390" s="205"/>
      <c r="H390" s="205"/>
      <c r="I390" s="205"/>
      <c r="J390" s="206"/>
      <c r="K390" s="3"/>
    </row>
    <row r="391" spans="1:11">
      <c r="A391" s="204"/>
      <c r="B391" s="205"/>
      <c r="C391" s="205"/>
      <c r="D391" s="205"/>
      <c r="E391" s="205"/>
      <c r="F391" s="205"/>
      <c r="G391" s="205"/>
      <c r="H391" s="205"/>
      <c r="I391" s="205"/>
      <c r="J391" s="206"/>
      <c r="K391" s="3"/>
    </row>
    <row r="392" spans="1:11">
      <c r="A392" s="204"/>
      <c r="B392" s="205"/>
      <c r="C392" s="205"/>
      <c r="D392" s="205"/>
      <c r="E392" s="205"/>
      <c r="F392" s="205"/>
      <c r="G392" s="205"/>
      <c r="H392" s="205"/>
      <c r="I392" s="205"/>
      <c r="J392" s="206"/>
      <c r="K392" s="3"/>
    </row>
    <row r="393" spans="1:11">
      <c r="A393" s="204"/>
      <c r="B393" s="205"/>
      <c r="C393" s="205"/>
      <c r="D393" s="205"/>
      <c r="E393" s="205"/>
      <c r="F393" s="205"/>
      <c r="G393" s="205"/>
      <c r="H393" s="205"/>
      <c r="I393" s="205"/>
      <c r="J393" s="206"/>
      <c r="K393" s="3"/>
    </row>
    <row r="394" spans="1:11">
      <c r="A394" s="204"/>
      <c r="B394" s="205"/>
      <c r="C394" s="205"/>
      <c r="D394" s="205"/>
      <c r="E394" s="205"/>
      <c r="F394" s="205"/>
      <c r="G394" s="205"/>
      <c r="H394" s="205"/>
      <c r="I394" s="205"/>
      <c r="J394" s="206"/>
      <c r="K394" s="3"/>
    </row>
    <row r="395" spans="1:11" ht="15.75" thickBot="1">
      <c r="A395" s="207"/>
      <c r="B395" s="208"/>
      <c r="C395" s="208"/>
      <c r="D395" s="208"/>
      <c r="E395" s="208"/>
      <c r="F395" s="208"/>
      <c r="G395" s="208"/>
      <c r="H395" s="208"/>
      <c r="I395" s="208"/>
      <c r="J395" s="209"/>
      <c r="K395" s="3"/>
    </row>
    <row r="396" spans="1:11">
      <c r="A396" s="192"/>
      <c r="B396" s="193"/>
      <c r="C396" s="193"/>
      <c r="D396" s="193"/>
      <c r="E396" s="193"/>
      <c r="F396" s="193"/>
      <c r="G396" s="193"/>
      <c r="H396" s="193"/>
      <c r="I396" s="193"/>
      <c r="J396" s="194"/>
    </row>
    <row r="397" spans="1:11" ht="16.5" thickBot="1">
      <c r="A397" s="195" t="s">
        <v>56</v>
      </c>
      <c r="B397" s="196"/>
      <c r="C397" s="196"/>
      <c r="D397" s="196"/>
      <c r="E397" s="196"/>
      <c r="F397" s="196"/>
      <c r="G397" s="196"/>
      <c r="H397" s="196"/>
      <c r="I397" s="196"/>
      <c r="J397" s="197"/>
    </row>
    <row r="398" spans="1:11">
      <c r="A398" s="198"/>
      <c r="B398" s="199"/>
      <c r="C398" s="199"/>
      <c r="D398" s="199"/>
      <c r="E398" s="199"/>
      <c r="F398" s="199"/>
      <c r="G398" s="199"/>
      <c r="H398" s="199"/>
      <c r="I398" s="199"/>
      <c r="J398" s="200"/>
      <c r="K398" s="3"/>
    </row>
    <row r="399" spans="1:11">
      <c r="A399" s="204"/>
      <c r="B399" s="205"/>
      <c r="C399" s="205"/>
      <c r="D399" s="205"/>
      <c r="E399" s="205"/>
      <c r="F399" s="205"/>
      <c r="G399" s="205"/>
      <c r="H399" s="205"/>
      <c r="I399" s="205"/>
      <c r="J399" s="206"/>
      <c r="K399" s="3"/>
    </row>
    <row r="400" spans="1:11">
      <c r="A400" s="204"/>
      <c r="B400" s="205"/>
      <c r="C400" s="205"/>
      <c r="D400" s="205"/>
      <c r="E400" s="205"/>
      <c r="F400" s="205"/>
      <c r="G400" s="205"/>
      <c r="H400" s="205"/>
      <c r="I400" s="205"/>
      <c r="J400" s="206"/>
      <c r="K400" s="3"/>
    </row>
    <row r="401" spans="1:11">
      <c r="A401" s="204"/>
      <c r="B401" s="205"/>
      <c r="C401" s="205"/>
      <c r="D401" s="205"/>
      <c r="E401" s="205"/>
      <c r="F401" s="205"/>
      <c r="G401" s="205"/>
      <c r="H401" s="205"/>
      <c r="I401" s="205"/>
      <c r="J401" s="206"/>
      <c r="K401" s="3"/>
    </row>
    <row r="402" spans="1:11" ht="15.75" thickBot="1">
      <c r="A402" s="207"/>
      <c r="B402" s="208"/>
      <c r="C402" s="208"/>
      <c r="D402" s="208"/>
      <c r="E402" s="208"/>
      <c r="F402" s="208"/>
      <c r="G402" s="208"/>
      <c r="H402" s="208"/>
      <c r="I402" s="208"/>
      <c r="J402" s="209"/>
      <c r="K402" s="3"/>
    </row>
    <row r="403" spans="1:11">
      <c r="A403" s="192"/>
      <c r="B403" s="193"/>
      <c r="C403" s="193"/>
      <c r="D403" s="193"/>
      <c r="E403" s="193"/>
      <c r="F403" s="193"/>
      <c r="G403" s="193"/>
      <c r="H403" s="193"/>
      <c r="I403" s="193"/>
      <c r="J403" s="194"/>
    </row>
    <row r="404" spans="1:11" ht="16.5" thickBot="1">
      <c r="A404" s="195" t="s">
        <v>58</v>
      </c>
      <c r="B404" s="196"/>
      <c r="C404" s="196"/>
      <c r="D404" s="196"/>
      <c r="E404" s="196"/>
      <c r="F404" s="196"/>
      <c r="G404" s="196"/>
      <c r="H404" s="196"/>
      <c r="I404" s="196"/>
      <c r="J404" s="197"/>
    </row>
    <row r="405" spans="1:11" ht="15.75" customHeight="1">
      <c r="A405" s="198"/>
      <c r="B405" s="199"/>
      <c r="C405" s="199"/>
      <c r="D405" s="199"/>
      <c r="E405" s="199"/>
      <c r="F405" s="199"/>
      <c r="G405" s="199"/>
      <c r="H405" s="199"/>
      <c r="I405" s="199"/>
      <c r="J405" s="200"/>
      <c r="K405" s="3"/>
    </row>
    <row r="406" spans="1:11">
      <c r="A406" s="204"/>
      <c r="B406" s="205"/>
      <c r="C406" s="205"/>
      <c r="D406" s="205"/>
      <c r="E406" s="205"/>
      <c r="F406" s="205"/>
      <c r="G406" s="205"/>
      <c r="H406" s="205"/>
      <c r="I406" s="205"/>
      <c r="J406" s="206"/>
      <c r="K406" s="3"/>
    </row>
    <row r="407" spans="1:11">
      <c r="A407" s="204"/>
      <c r="B407" s="205"/>
      <c r="C407" s="205"/>
      <c r="D407" s="205"/>
      <c r="E407" s="205"/>
      <c r="F407" s="205"/>
      <c r="G407" s="205"/>
      <c r="H407" s="205"/>
      <c r="I407" s="205"/>
      <c r="J407" s="206"/>
      <c r="K407" s="3"/>
    </row>
    <row r="408" spans="1:11">
      <c r="A408" s="204"/>
      <c r="B408" s="205"/>
      <c r="C408" s="205"/>
      <c r="D408" s="205"/>
      <c r="E408" s="205"/>
      <c r="F408" s="205"/>
      <c r="G408" s="205"/>
      <c r="H408" s="205"/>
      <c r="I408" s="205"/>
      <c r="J408" s="206"/>
      <c r="K408" s="3"/>
    </row>
    <row r="409" spans="1:11">
      <c r="A409" s="204"/>
      <c r="B409" s="205"/>
      <c r="C409" s="205"/>
      <c r="D409" s="205"/>
      <c r="E409" s="205"/>
      <c r="F409" s="205"/>
      <c r="G409" s="205"/>
      <c r="H409" s="205"/>
      <c r="I409" s="205"/>
      <c r="J409" s="206"/>
      <c r="K409" s="3"/>
    </row>
    <row r="410" spans="1:11" ht="15.75" thickBot="1">
      <c r="A410" s="207"/>
      <c r="B410" s="208"/>
      <c r="C410" s="208"/>
      <c r="D410" s="208"/>
      <c r="E410" s="208"/>
      <c r="F410" s="208"/>
      <c r="G410" s="208"/>
      <c r="H410" s="208"/>
      <c r="I410" s="208"/>
      <c r="J410" s="209"/>
      <c r="K410" s="3"/>
    </row>
    <row r="411" spans="1:11">
      <c r="A411" s="192"/>
      <c r="B411" s="193"/>
      <c r="C411" s="193"/>
      <c r="D411" s="193"/>
      <c r="E411" s="193"/>
      <c r="F411" s="193"/>
      <c r="G411" s="193"/>
      <c r="H411" s="193"/>
      <c r="I411" s="193"/>
      <c r="J411" s="194"/>
    </row>
    <row r="412" spans="1:11" ht="16.5" customHeight="1">
      <c r="A412" s="238" t="s">
        <v>60</v>
      </c>
      <c r="B412" s="239"/>
      <c r="C412" s="239"/>
      <c r="D412" s="239"/>
      <c r="E412" s="239"/>
      <c r="F412" s="239"/>
      <c r="G412" s="239"/>
      <c r="H412" s="239"/>
      <c r="I412" s="239"/>
      <c r="J412" s="240"/>
    </row>
    <row r="413" spans="1:11" ht="15" customHeight="1" thickBot="1">
      <c r="A413" s="241"/>
      <c r="B413" s="242"/>
      <c r="C413" s="242"/>
      <c r="D413" s="242"/>
      <c r="E413" s="242"/>
      <c r="F413" s="242"/>
      <c r="G413" s="242"/>
      <c r="H413" s="242"/>
      <c r="I413" s="242"/>
      <c r="J413" s="243"/>
      <c r="K413" s="3"/>
    </row>
    <row r="414" spans="1:11" ht="15" customHeight="1">
      <c r="A414" s="244"/>
      <c r="B414" s="230"/>
      <c r="C414" s="230"/>
      <c r="D414" s="230"/>
      <c r="E414" s="230"/>
      <c r="F414" s="230"/>
      <c r="G414" s="230"/>
      <c r="H414" s="230"/>
      <c r="I414" s="230"/>
      <c r="J414" s="231"/>
      <c r="K414" s="3"/>
    </row>
    <row r="415" spans="1:11" ht="15" customHeight="1">
      <c r="A415" s="232"/>
      <c r="B415" s="233"/>
      <c r="C415" s="233"/>
      <c r="D415" s="233"/>
      <c r="E415" s="233"/>
      <c r="F415" s="233"/>
      <c r="G415" s="233"/>
      <c r="H415" s="233"/>
      <c r="I415" s="233"/>
      <c r="J415" s="234"/>
      <c r="K415" s="3"/>
    </row>
    <row r="416" spans="1:11" ht="15" customHeight="1">
      <c r="A416" s="232"/>
      <c r="B416" s="233"/>
      <c r="C416" s="233"/>
      <c r="D416" s="233"/>
      <c r="E416" s="233"/>
      <c r="F416" s="233"/>
      <c r="G416" s="233"/>
      <c r="H416" s="233"/>
      <c r="I416" s="233"/>
      <c r="J416" s="234"/>
      <c r="K416" s="3"/>
    </row>
    <row r="417" spans="1:11" ht="15" customHeight="1">
      <c r="A417" s="232"/>
      <c r="B417" s="233"/>
      <c r="C417" s="233"/>
      <c r="D417" s="233"/>
      <c r="E417" s="233"/>
      <c r="F417" s="233"/>
      <c r="G417" s="233"/>
      <c r="H417" s="233"/>
      <c r="I417" s="233"/>
      <c r="J417" s="234"/>
      <c r="K417" s="3"/>
    </row>
    <row r="418" spans="1:11" ht="15" customHeight="1">
      <c r="A418" s="232"/>
      <c r="B418" s="233"/>
      <c r="C418" s="233"/>
      <c r="D418" s="233"/>
      <c r="E418" s="233"/>
      <c r="F418" s="233"/>
      <c r="G418" s="233"/>
      <c r="H418" s="233"/>
      <c r="I418" s="233"/>
      <c r="J418" s="234"/>
      <c r="K418" s="3"/>
    </row>
    <row r="419" spans="1:11" ht="15.75" customHeight="1" thickBot="1">
      <c r="A419" s="235"/>
      <c r="B419" s="236"/>
      <c r="C419" s="236"/>
      <c r="D419" s="236"/>
      <c r="E419" s="236"/>
      <c r="F419" s="236"/>
      <c r="G419" s="236"/>
      <c r="H419" s="236"/>
      <c r="I419" s="236"/>
      <c r="J419" s="237"/>
      <c r="K419" s="3"/>
    </row>
    <row r="420" spans="1:11">
      <c r="A420" s="227"/>
      <c r="B420" s="227"/>
      <c r="C420" s="227"/>
      <c r="D420" s="227"/>
      <c r="E420" s="227"/>
      <c r="F420" s="227"/>
      <c r="G420" s="227"/>
      <c r="H420" s="227"/>
      <c r="I420" s="227"/>
      <c r="J420" s="227"/>
    </row>
  </sheetData>
  <sheetProtection algorithmName="SHA-512" hashValue="XNjxnZk6RvEJSPhdOWXdclLVZp1lkBazg0e9Y97RY259+MXdrSB6oBC9e6MWPqGwRpkKL/S7uxUsVoHE5AhFIQ==" saltValue="V+D9tafHD8iOnvmO7Ty4zg==" spinCount="100000" sheet="1" objects="1" scenarios="1" selectLockedCells="1"/>
  <mergeCells count="200">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 ref="A380:J380"/>
    <mergeCell ref="A381:B381"/>
    <mergeCell ref="C381:J381"/>
    <mergeCell ref="A382:J382"/>
    <mergeCell ref="A361:J361"/>
    <mergeCell ref="A362:J362"/>
    <mergeCell ref="A369:J369"/>
    <mergeCell ref="A363:J368"/>
    <mergeCell ref="A370:J371"/>
    <mergeCell ref="A372:J377"/>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20:J320"/>
    <mergeCell ref="A327:J327"/>
    <mergeCell ref="A336:J336"/>
    <mergeCell ref="A321:J326"/>
    <mergeCell ref="A328:J329"/>
    <mergeCell ref="A330:J335"/>
    <mergeCell ref="A301:J301"/>
    <mergeCell ref="A302:J311"/>
    <mergeCell ref="A312:J312"/>
    <mergeCell ref="A313:J313"/>
    <mergeCell ref="A314:J318"/>
    <mergeCell ref="A319:J31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270:J270"/>
    <mergeCell ref="A271:J271"/>
    <mergeCell ref="A272:J276"/>
    <mergeCell ref="A277:J277"/>
    <mergeCell ref="A278:J278"/>
    <mergeCell ref="A256:J256"/>
    <mergeCell ref="A257:C257"/>
    <mergeCell ref="F257:H257"/>
    <mergeCell ref="A258:J258"/>
    <mergeCell ref="A259:J259"/>
    <mergeCell ref="A260:J269"/>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15:C215"/>
    <mergeCell ref="F215:H215"/>
    <mergeCell ref="A216:J216"/>
    <mergeCell ref="A217:J217"/>
    <mergeCell ref="A218:J227"/>
    <mergeCell ref="A228:J228"/>
    <mergeCell ref="A210:J210"/>
    <mergeCell ref="A211:J211"/>
    <mergeCell ref="A212:J212"/>
    <mergeCell ref="A213:B213"/>
    <mergeCell ref="C213:J213"/>
    <mergeCell ref="A214:J214"/>
    <mergeCell ref="A193:J193"/>
    <mergeCell ref="A194:J194"/>
    <mergeCell ref="A201:J201"/>
    <mergeCell ref="A202:J203"/>
    <mergeCell ref="A204:J209"/>
    <mergeCell ref="A174:J174"/>
    <mergeCell ref="A175:J175"/>
    <mergeCell ref="A176:J185"/>
    <mergeCell ref="A186:J186"/>
    <mergeCell ref="A187:J187"/>
    <mergeCell ref="A188:J19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17:J117"/>
    <mergeCell ref="A126:J126"/>
    <mergeCell ref="A127:J127"/>
    <mergeCell ref="A128:J128"/>
    <mergeCell ref="A118:J119"/>
    <mergeCell ref="A120:J125"/>
    <mergeCell ref="A102:J102"/>
    <mergeCell ref="A103:J103"/>
    <mergeCell ref="A104:J108"/>
    <mergeCell ref="A109:J109"/>
    <mergeCell ref="A110:J110"/>
    <mergeCell ref="A88:J88"/>
    <mergeCell ref="A89:C89"/>
    <mergeCell ref="F89:H89"/>
    <mergeCell ref="A90:J90"/>
    <mergeCell ref="A91:J91"/>
    <mergeCell ref="A92:J101"/>
    <mergeCell ref="A84:J84"/>
    <mergeCell ref="A85:J85"/>
    <mergeCell ref="A86:J86"/>
    <mergeCell ref="A87:B87"/>
    <mergeCell ref="C87:J87"/>
    <mergeCell ref="A76:J77"/>
    <mergeCell ref="A78:J83"/>
    <mergeCell ref="A61:J61"/>
    <mergeCell ref="A62:J66"/>
    <mergeCell ref="A67:J67"/>
    <mergeCell ref="A68:J68"/>
    <mergeCell ref="A75:J75"/>
    <mergeCell ref="A47:C47"/>
    <mergeCell ref="F47:H47"/>
    <mergeCell ref="A48:J48"/>
    <mergeCell ref="A49:J49"/>
    <mergeCell ref="A50:J59"/>
    <mergeCell ref="A60:J60"/>
    <mergeCell ref="A42:J42"/>
    <mergeCell ref="A43:J43"/>
    <mergeCell ref="A44:J44"/>
    <mergeCell ref="A45:B45"/>
    <mergeCell ref="C45:J45"/>
    <mergeCell ref="A46:J46"/>
    <mergeCell ref="A25:J25"/>
    <mergeCell ref="A26:J26"/>
    <mergeCell ref="A33:J33"/>
    <mergeCell ref="A36:J41"/>
    <mergeCell ref="A34:J35"/>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dimension ref="A1:W144"/>
  <sheetViews>
    <sheetView tabSelected="1" topLeftCell="A5" zoomScale="80" zoomScaleNormal="80" workbookViewId="0">
      <selection activeCell="B34" sqref="B34:M34"/>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76</v>
      </c>
      <c r="B1" s="91"/>
      <c r="C1" s="91"/>
      <c r="D1" s="280">
        <v>54984</v>
      </c>
      <c r="E1" s="281"/>
      <c r="F1" s="282"/>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8" t="s">
        <v>77</v>
      </c>
      <c r="B3" s="319"/>
      <c r="C3" s="319"/>
      <c r="D3" s="319"/>
      <c r="E3" s="319"/>
      <c r="F3" s="319"/>
      <c r="G3" s="319"/>
      <c r="H3" s="319"/>
      <c r="I3" s="319"/>
      <c r="J3" s="319"/>
      <c r="K3" s="319"/>
      <c r="L3" s="319"/>
      <c r="M3" s="319"/>
      <c r="N3" s="320"/>
    </row>
    <row r="4" spans="1:23">
      <c r="A4" s="96" t="s">
        <v>78</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21" t="s">
        <v>79</v>
      </c>
      <c r="B6" s="322"/>
      <c r="C6" s="322"/>
      <c r="D6" s="322"/>
      <c r="E6" s="322"/>
      <c r="F6" s="322"/>
      <c r="G6" s="322"/>
      <c r="H6" s="322"/>
      <c r="I6" s="322"/>
      <c r="J6" s="2" t="s">
        <v>80</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21" t="s">
        <v>81</v>
      </c>
      <c r="B8" s="322"/>
      <c r="C8" s="322"/>
      <c r="D8" s="322"/>
      <c r="E8" s="322"/>
      <c r="F8" s="322"/>
      <c r="G8" s="322"/>
      <c r="H8" s="322"/>
      <c r="I8" s="322"/>
      <c r="J8" s="322"/>
      <c r="K8" s="323"/>
      <c r="L8" s="180">
        <f>2618</f>
        <v>2618</v>
      </c>
      <c r="M8" s="324" t="str">
        <f>IF(L8&gt;ROUND((D1/1.05*0.05),0),"Exceeds Allowed Amount","")</f>
        <v/>
      </c>
      <c r="N8" s="325"/>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82</v>
      </c>
      <c r="B10" s="99"/>
      <c r="C10" s="99"/>
      <c r="D10" s="99"/>
      <c r="E10" s="99"/>
      <c r="F10" s="99"/>
      <c r="G10" s="99"/>
      <c r="H10" s="97"/>
      <c r="I10" s="97"/>
      <c r="J10" s="97"/>
      <c r="K10" s="97"/>
      <c r="L10" s="97"/>
      <c r="M10" s="97"/>
      <c r="N10" s="97"/>
      <c r="O10" s="93"/>
      <c r="P10" s="93"/>
      <c r="Q10" s="93"/>
      <c r="R10" s="93"/>
      <c r="S10" s="93"/>
      <c r="T10" s="93"/>
      <c r="U10" s="93"/>
      <c r="V10" s="93"/>
      <c r="W10" s="93"/>
    </row>
    <row r="11" spans="1:23">
      <c r="A11" s="198"/>
      <c r="B11" s="247"/>
      <c r="C11" s="247"/>
      <c r="D11" s="247"/>
      <c r="E11" s="247"/>
      <c r="F11" s="247"/>
      <c r="G11" s="247"/>
      <c r="H11" s="247"/>
      <c r="I11" s="247"/>
      <c r="J11" s="247"/>
      <c r="K11" s="247"/>
      <c r="L11" s="247"/>
      <c r="M11" s="247"/>
      <c r="N11" s="248"/>
      <c r="O11" s="100"/>
      <c r="P11" s="100"/>
      <c r="Q11" s="101"/>
      <c r="R11" s="93"/>
      <c r="S11" s="100"/>
      <c r="T11" s="93"/>
      <c r="U11" s="93"/>
      <c r="V11" s="100"/>
      <c r="W11" s="93"/>
    </row>
    <row r="12" spans="1:23">
      <c r="A12" s="249"/>
      <c r="B12" s="250"/>
      <c r="C12" s="250"/>
      <c r="D12" s="250"/>
      <c r="E12" s="250"/>
      <c r="F12" s="250"/>
      <c r="G12" s="250"/>
      <c r="H12" s="250"/>
      <c r="I12" s="250"/>
      <c r="J12" s="250"/>
      <c r="K12" s="250"/>
      <c r="L12" s="250"/>
      <c r="M12" s="250"/>
      <c r="N12" s="251"/>
      <c r="O12" s="100"/>
      <c r="P12" s="100"/>
      <c r="Q12" s="101"/>
      <c r="R12" s="93"/>
      <c r="S12" s="100"/>
      <c r="T12" s="93"/>
      <c r="U12" s="93"/>
      <c r="V12" s="100"/>
      <c r="W12" s="93"/>
    </row>
    <row r="13" spans="1:23">
      <c r="A13" s="249"/>
      <c r="B13" s="250"/>
      <c r="C13" s="250"/>
      <c r="D13" s="250"/>
      <c r="E13" s="250"/>
      <c r="F13" s="250"/>
      <c r="G13" s="250"/>
      <c r="H13" s="250"/>
      <c r="I13" s="250"/>
      <c r="J13" s="250"/>
      <c r="K13" s="250"/>
      <c r="L13" s="250"/>
      <c r="M13" s="250"/>
      <c r="N13" s="251"/>
      <c r="O13" s="100"/>
      <c r="P13" s="100"/>
      <c r="Q13" s="101"/>
      <c r="R13" s="93"/>
      <c r="S13" s="100"/>
      <c r="T13" s="93"/>
      <c r="U13" s="93"/>
      <c r="V13" s="100"/>
      <c r="W13" s="93"/>
    </row>
    <row r="14" spans="1:23" ht="15.75" thickBot="1">
      <c r="A14" s="252"/>
      <c r="B14" s="253"/>
      <c r="C14" s="253"/>
      <c r="D14" s="253"/>
      <c r="E14" s="253"/>
      <c r="F14" s="253"/>
      <c r="G14" s="253"/>
      <c r="H14" s="253"/>
      <c r="I14" s="253"/>
      <c r="J14" s="253"/>
      <c r="K14" s="253"/>
      <c r="L14" s="253"/>
      <c r="M14" s="253"/>
      <c r="N14" s="254"/>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6" t="s">
        <v>83</v>
      </c>
      <c r="B16" s="327"/>
      <c r="C16" s="327"/>
      <c r="D16" s="327"/>
      <c r="E16" s="327"/>
      <c r="F16" s="327"/>
      <c r="G16" s="327"/>
      <c r="H16" s="327"/>
      <c r="I16" s="327"/>
      <c r="J16" s="327"/>
      <c r="K16" s="327"/>
      <c r="L16" s="327"/>
      <c r="M16" s="327"/>
      <c r="N16" s="327"/>
      <c r="O16" s="327"/>
      <c r="P16" s="327"/>
      <c r="Q16" s="327"/>
      <c r="R16" s="327"/>
      <c r="S16" s="327"/>
      <c r="T16" s="327"/>
      <c r="U16" s="327"/>
      <c r="V16" s="327"/>
      <c r="W16" s="327"/>
    </row>
    <row r="17" spans="1:23" ht="15.75">
      <c r="A17" s="258" t="s">
        <v>84</v>
      </c>
      <c r="B17" s="258"/>
      <c r="C17" s="258"/>
      <c r="D17" s="258"/>
      <c r="E17" s="258"/>
      <c r="F17" s="258"/>
      <c r="G17" s="258"/>
      <c r="H17" s="258"/>
      <c r="I17" s="258"/>
      <c r="J17" s="258"/>
      <c r="K17" s="258"/>
      <c r="L17" s="258"/>
      <c r="M17" s="258"/>
      <c r="N17" s="103" t="s">
        <v>85</v>
      </c>
      <c r="O17" s="103" t="s">
        <v>86</v>
      </c>
      <c r="P17" s="103" t="s">
        <v>87</v>
      </c>
      <c r="Q17" s="103" t="s">
        <v>88</v>
      </c>
      <c r="R17" s="103" t="s">
        <v>89</v>
      </c>
      <c r="S17" s="103" t="s">
        <v>87</v>
      </c>
      <c r="T17" s="103" t="s">
        <v>88</v>
      </c>
      <c r="U17" s="103" t="s">
        <v>90</v>
      </c>
      <c r="V17" s="103" t="s">
        <v>87</v>
      </c>
      <c r="W17" s="103" t="s">
        <v>88</v>
      </c>
    </row>
    <row r="18" spans="1:23">
      <c r="A18" s="104" t="s">
        <v>91</v>
      </c>
      <c r="B18" s="255" t="s">
        <v>92</v>
      </c>
      <c r="C18" s="255"/>
      <c r="D18" s="255"/>
      <c r="E18" s="255"/>
      <c r="F18" s="255"/>
      <c r="G18" s="255"/>
      <c r="H18" s="255"/>
      <c r="I18" s="255"/>
      <c r="J18" s="255"/>
      <c r="K18" s="255"/>
      <c r="L18" s="255"/>
      <c r="M18" s="255"/>
      <c r="N18" s="105" t="s">
        <v>93</v>
      </c>
      <c r="O18" s="105" t="s">
        <v>93</v>
      </c>
      <c r="P18" s="105" t="s">
        <v>93</v>
      </c>
      <c r="Q18" s="105"/>
      <c r="R18" s="105" t="s">
        <v>93</v>
      </c>
      <c r="S18" s="105" t="s">
        <v>93</v>
      </c>
      <c r="T18" s="106"/>
      <c r="U18" s="105" t="s">
        <v>93</v>
      </c>
      <c r="V18" s="105" t="s">
        <v>93</v>
      </c>
      <c r="W18" s="106"/>
    </row>
    <row r="19" spans="1:23">
      <c r="A19" s="181"/>
      <c r="B19" s="181"/>
      <c r="C19" s="181"/>
      <c r="D19" s="181"/>
      <c r="E19" s="181"/>
      <c r="F19" s="181"/>
      <c r="G19" s="181"/>
      <c r="H19" s="181"/>
      <c r="I19" s="181"/>
      <c r="J19" s="181"/>
      <c r="K19" s="181"/>
      <c r="L19" s="181"/>
      <c r="M19" s="181"/>
      <c r="N19" s="181"/>
      <c r="O19" s="86"/>
      <c r="P19" s="107">
        <f>SUM(N19:O19)</f>
        <v>0</v>
      </c>
      <c r="Q19" s="87"/>
      <c r="R19" s="86"/>
      <c r="S19" s="107">
        <f>P19+R19</f>
        <v>0</v>
      </c>
      <c r="T19" s="21"/>
      <c r="U19" s="86"/>
      <c r="V19" s="107">
        <f>S19+U19</f>
        <v>0</v>
      </c>
      <c r="W19" s="21"/>
    </row>
    <row r="20" spans="1:23">
      <c r="A20" s="21">
        <v>2</v>
      </c>
      <c r="B20" s="256" t="s">
        <v>94</v>
      </c>
      <c r="C20" s="256"/>
      <c r="D20" s="256"/>
      <c r="E20" s="256"/>
      <c r="F20" s="256"/>
      <c r="G20" s="256"/>
      <c r="H20" s="256"/>
      <c r="I20" s="256"/>
      <c r="J20" s="256"/>
      <c r="K20" s="256"/>
      <c r="L20" s="256"/>
      <c r="M20" s="257"/>
      <c r="N20" s="86">
        <v>1000</v>
      </c>
      <c r="O20" s="86"/>
      <c r="P20" s="107">
        <f t="shared" ref="P20:P28" si="0">SUM(N20:O20)</f>
        <v>1000</v>
      </c>
      <c r="Q20" s="87"/>
      <c r="R20" s="86"/>
      <c r="S20" s="107">
        <f t="shared" ref="S20:S28" si="1">P20+R20</f>
        <v>1000</v>
      </c>
      <c r="T20" s="21"/>
      <c r="U20" s="86"/>
      <c r="V20" s="107">
        <f t="shared" ref="V20:V28" si="2">S20+U20</f>
        <v>1000</v>
      </c>
      <c r="W20" s="21"/>
    </row>
    <row r="21" spans="1:23">
      <c r="A21" s="21"/>
      <c r="B21" s="256"/>
      <c r="C21" s="256"/>
      <c r="D21" s="256"/>
      <c r="E21" s="256"/>
      <c r="F21" s="256"/>
      <c r="G21" s="256"/>
      <c r="H21" s="256"/>
      <c r="I21" s="256"/>
      <c r="J21" s="256"/>
      <c r="K21" s="256"/>
      <c r="L21" s="256"/>
      <c r="M21" s="257"/>
      <c r="N21" s="170"/>
      <c r="O21" s="86"/>
      <c r="P21" s="107">
        <f t="shared" si="0"/>
        <v>0</v>
      </c>
      <c r="Q21" s="87"/>
      <c r="R21" s="86"/>
      <c r="S21" s="107">
        <f t="shared" si="1"/>
        <v>0</v>
      </c>
      <c r="T21" s="21"/>
      <c r="U21" s="86"/>
      <c r="V21" s="107">
        <f t="shared" si="2"/>
        <v>0</v>
      </c>
      <c r="W21" s="21"/>
    </row>
    <row r="22" spans="1:23">
      <c r="A22" s="21"/>
      <c r="B22" s="256"/>
      <c r="C22" s="256"/>
      <c r="D22" s="256"/>
      <c r="E22" s="256"/>
      <c r="F22" s="256"/>
      <c r="G22" s="256"/>
      <c r="H22" s="256"/>
      <c r="I22" s="256"/>
      <c r="J22" s="256"/>
      <c r="K22" s="256"/>
      <c r="L22" s="256"/>
      <c r="M22" s="257"/>
      <c r="N22" s="86"/>
      <c r="O22" s="86"/>
      <c r="P22" s="107">
        <f t="shared" si="0"/>
        <v>0</v>
      </c>
      <c r="Q22" s="87"/>
      <c r="R22" s="86"/>
      <c r="S22" s="107">
        <f t="shared" si="1"/>
        <v>0</v>
      </c>
      <c r="T22" s="21"/>
      <c r="U22" s="86"/>
      <c r="V22" s="107">
        <f t="shared" si="2"/>
        <v>0</v>
      </c>
      <c r="W22" s="21"/>
    </row>
    <row r="23" spans="1:23">
      <c r="A23" s="21"/>
      <c r="B23" s="256"/>
      <c r="C23" s="256"/>
      <c r="D23" s="256"/>
      <c r="E23" s="256"/>
      <c r="F23" s="256"/>
      <c r="G23" s="256"/>
      <c r="H23" s="256"/>
      <c r="I23" s="256"/>
      <c r="J23" s="256"/>
      <c r="K23" s="256"/>
      <c r="L23" s="256"/>
      <c r="M23" s="257"/>
      <c r="N23" s="86"/>
      <c r="O23" s="86"/>
      <c r="P23" s="107">
        <f t="shared" si="0"/>
        <v>0</v>
      </c>
      <c r="Q23" s="87"/>
      <c r="R23" s="86"/>
      <c r="S23" s="107">
        <f t="shared" si="1"/>
        <v>0</v>
      </c>
      <c r="T23" s="21"/>
      <c r="U23" s="86"/>
      <c r="V23" s="107">
        <f t="shared" si="2"/>
        <v>0</v>
      </c>
      <c r="W23" s="21"/>
    </row>
    <row r="24" spans="1:23">
      <c r="A24" s="21"/>
      <c r="B24" s="256"/>
      <c r="C24" s="256"/>
      <c r="D24" s="256"/>
      <c r="E24" s="256"/>
      <c r="F24" s="256"/>
      <c r="G24" s="256"/>
      <c r="H24" s="256"/>
      <c r="I24" s="256"/>
      <c r="J24" s="256"/>
      <c r="K24" s="256"/>
      <c r="L24" s="256"/>
      <c r="M24" s="257"/>
      <c r="N24" s="86"/>
      <c r="O24" s="86"/>
      <c r="P24" s="107">
        <f t="shared" si="0"/>
        <v>0</v>
      </c>
      <c r="Q24" s="87"/>
      <c r="R24" s="86"/>
      <c r="S24" s="107">
        <f t="shared" si="1"/>
        <v>0</v>
      </c>
      <c r="T24" s="21"/>
      <c r="U24" s="86"/>
      <c r="V24" s="107">
        <f t="shared" si="2"/>
        <v>0</v>
      </c>
      <c r="W24" s="21"/>
    </row>
    <row r="25" spans="1:23">
      <c r="A25" s="21"/>
      <c r="B25" s="256"/>
      <c r="C25" s="256"/>
      <c r="D25" s="256"/>
      <c r="E25" s="256"/>
      <c r="F25" s="256"/>
      <c r="G25" s="256"/>
      <c r="H25" s="256"/>
      <c r="I25" s="256"/>
      <c r="J25" s="256"/>
      <c r="K25" s="256"/>
      <c r="L25" s="256"/>
      <c r="M25" s="257"/>
      <c r="N25" s="86"/>
      <c r="O25" s="86"/>
      <c r="P25" s="107">
        <f t="shared" si="0"/>
        <v>0</v>
      </c>
      <c r="Q25" s="87"/>
      <c r="R25" s="86"/>
      <c r="S25" s="107">
        <f t="shared" si="1"/>
        <v>0</v>
      </c>
      <c r="T25" s="21"/>
      <c r="U25" s="86"/>
      <c r="V25" s="107">
        <f t="shared" si="2"/>
        <v>0</v>
      </c>
      <c r="W25" s="21"/>
    </row>
    <row r="26" spans="1:23">
      <c r="A26" s="21"/>
      <c r="B26" s="256"/>
      <c r="C26" s="256"/>
      <c r="D26" s="256"/>
      <c r="E26" s="256"/>
      <c r="F26" s="256"/>
      <c r="G26" s="256"/>
      <c r="H26" s="256"/>
      <c r="I26" s="256"/>
      <c r="J26" s="256"/>
      <c r="K26" s="256"/>
      <c r="L26" s="256"/>
      <c r="M26" s="257"/>
      <c r="N26" s="86"/>
      <c r="O26" s="86"/>
      <c r="P26" s="107">
        <f t="shared" si="0"/>
        <v>0</v>
      </c>
      <c r="Q26" s="87"/>
      <c r="R26" s="86"/>
      <c r="S26" s="107">
        <f t="shared" si="1"/>
        <v>0</v>
      </c>
      <c r="T26" s="21"/>
      <c r="U26" s="86"/>
      <c r="V26" s="107">
        <f t="shared" si="2"/>
        <v>0</v>
      </c>
      <c r="W26" s="21"/>
    </row>
    <row r="27" spans="1:23">
      <c r="A27" s="21"/>
      <c r="B27" s="256"/>
      <c r="C27" s="256"/>
      <c r="D27" s="256"/>
      <c r="E27" s="256"/>
      <c r="F27" s="256"/>
      <c r="G27" s="256"/>
      <c r="H27" s="256"/>
      <c r="I27" s="256"/>
      <c r="J27" s="256"/>
      <c r="K27" s="256"/>
      <c r="L27" s="256"/>
      <c r="M27" s="257"/>
      <c r="N27" s="86"/>
      <c r="O27" s="86"/>
      <c r="P27" s="107">
        <f t="shared" si="0"/>
        <v>0</v>
      </c>
      <c r="Q27" s="87"/>
      <c r="R27" s="86"/>
      <c r="S27" s="107">
        <f t="shared" si="1"/>
        <v>0</v>
      </c>
      <c r="T27" s="21"/>
      <c r="U27" s="86"/>
      <c r="V27" s="107">
        <f t="shared" si="2"/>
        <v>0</v>
      </c>
      <c r="W27" s="21"/>
    </row>
    <row r="28" spans="1:23">
      <c r="A28" s="21"/>
      <c r="B28" s="256"/>
      <c r="C28" s="256"/>
      <c r="D28" s="256"/>
      <c r="E28" s="256"/>
      <c r="F28" s="256"/>
      <c r="G28" s="256"/>
      <c r="H28" s="256"/>
      <c r="I28" s="256"/>
      <c r="J28" s="256"/>
      <c r="K28" s="256"/>
      <c r="L28" s="256"/>
      <c r="M28" s="257"/>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95</v>
      </c>
      <c r="N29" s="111">
        <f>SUM(N19:N28)</f>
        <v>1000</v>
      </c>
      <c r="O29" s="111">
        <f>SUM(O19:O28)</f>
        <v>0</v>
      </c>
      <c r="P29" s="111">
        <f>SUM(P19:P28)</f>
        <v>1000</v>
      </c>
      <c r="Q29" s="112"/>
      <c r="R29" s="111">
        <f>SUM(R19:R28)</f>
        <v>0</v>
      </c>
      <c r="S29" s="111">
        <f>SUM(S19:S28)</f>
        <v>1000</v>
      </c>
      <c r="T29" s="113"/>
      <c r="U29" s="111">
        <f>SUM(U19:U28)</f>
        <v>0</v>
      </c>
      <c r="V29" s="111">
        <f>SUM(V19:V28)</f>
        <v>1000</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58" t="s">
        <v>96</v>
      </c>
      <c r="B31" s="258"/>
      <c r="C31" s="258"/>
      <c r="D31" s="258"/>
      <c r="E31" s="258"/>
      <c r="F31" s="258"/>
      <c r="G31" s="258"/>
      <c r="H31" s="258"/>
      <c r="I31" s="258"/>
      <c r="J31" s="258"/>
      <c r="K31" s="258"/>
      <c r="L31" s="258"/>
      <c r="M31" s="258"/>
      <c r="N31" s="103" t="s">
        <v>85</v>
      </c>
      <c r="O31" s="103" t="s">
        <v>86</v>
      </c>
      <c r="P31" s="103" t="s">
        <v>87</v>
      </c>
      <c r="Q31" s="103" t="s">
        <v>88</v>
      </c>
      <c r="R31" s="103" t="s">
        <v>89</v>
      </c>
      <c r="S31" s="103" t="s">
        <v>87</v>
      </c>
      <c r="T31" s="103" t="s">
        <v>88</v>
      </c>
      <c r="U31" s="103" t="s">
        <v>90</v>
      </c>
      <c r="V31" s="103" t="s">
        <v>87</v>
      </c>
      <c r="W31" s="103" t="s">
        <v>88</v>
      </c>
    </row>
    <row r="32" spans="1:23">
      <c r="A32" s="104" t="s">
        <v>91</v>
      </c>
      <c r="B32" s="255" t="s">
        <v>92</v>
      </c>
      <c r="C32" s="255"/>
      <c r="D32" s="255"/>
      <c r="E32" s="255"/>
      <c r="F32" s="255"/>
      <c r="G32" s="255"/>
      <c r="H32" s="255"/>
      <c r="I32" s="255"/>
      <c r="J32" s="255"/>
      <c r="K32" s="255"/>
      <c r="L32" s="255"/>
      <c r="M32" s="255"/>
      <c r="N32" s="105" t="s">
        <v>93</v>
      </c>
      <c r="O32" s="105" t="s">
        <v>93</v>
      </c>
      <c r="P32" s="105" t="s">
        <v>93</v>
      </c>
      <c r="Q32" s="105"/>
      <c r="R32" s="105" t="s">
        <v>93</v>
      </c>
      <c r="S32" s="105" t="s">
        <v>93</v>
      </c>
      <c r="T32" s="106"/>
      <c r="U32" s="105" t="s">
        <v>93</v>
      </c>
      <c r="V32" s="105" t="s">
        <v>93</v>
      </c>
      <c r="W32" s="106"/>
    </row>
    <row r="33" spans="1:23">
      <c r="A33" s="21">
        <v>1</v>
      </c>
      <c r="B33" s="256" t="s">
        <v>97</v>
      </c>
      <c r="C33" s="256"/>
      <c r="D33" s="256"/>
      <c r="E33" s="256"/>
      <c r="F33" s="256"/>
      <c r="G33" s="256"/>
      <c r="H33" s="256"/>
      <c r="I33" s="256"/>
      <c r="J33" s="256"/>
      <c r="K33" s="256"/>
      <c r="L33" s="256"/>
      <c r="M33" s="257"/>
      <c r="N33" s="86">
        <f>(22.51*20)*52</f>
        <v>23410.400000000001</v>
      </c>
      <c r="O33" s="86"/>
      <c r="P33" s="107">
        <f>SUM(O33:O33)</f>
        <v>0</v>
      </c>
      <c r="Q33" s="87"/>
      <c r="R33" s="86"/>
      <c r="S33" s="107">
        <f>P33+R33</f>
        <v>0</v>
      </c>
      <c r="T33" s="21"/>
      <c r="U33" s="86"/>
      <c r="V33" s="107">
        <f>S33+U33</f>
        <v>0</v>
      </c>
      <c r="W33" s="21"/>
    </row>
    <row r="34" spans="1:23">
      <c r="A34" s="21"/>
      <c r="B34" s="256"/>
      <c r="C34" s="256"/>
      <c r="D34" s="256"/>
      <c r="E34" s="256"/>
      <c r="F34" s="256"/>
      <c r="G34" s="256"/>
      <c r="H34" s="256"/>
      <c r="I34" s="256"/>
      <c r="J34" s="256"/>
      <c r="K34" s="256"/>
      <c r="L34" s="256"/>
      <c r="M34" s="257"/>
      <c r="N34" s="86"/>
      <c r="O34" s="86"/>
      <c r="P34" s="107">
        <f t="shared" ref="P34:P42" si="3">SUM(N34:O34)</f>
        <v>0</v>
      </c>
      <c r="Q34" s="87"/>
      <c r="R34" s="86"/>
      <c r="S34" s="107">
        <f t="shared" ref="S34:S42" si="4">P34+R34</f>
        <v>0</v>
      </c>
      <c r="T34" s="21"/>
      <c r="U34" s="86"/>
      <c r="V34" s="107">
        <f t="shared" ref="V34:V42" si="5">S34+U34</f>
        <v>0</v>
      </c>
      <c r="W34" s="21"/>
    </row>
    <row r="35" spans="1:23">
      <c r="A35" s="21"/>
      <c r="B35" s="256"/>
      <c r="C35" s="256"/>
      <c r="D35" s="256"/>
      <c r="E35" s="256"/>
      <c r="F35" s="256"/>
      <c r="G35" s="256"/>
      <c r="H35" s="256"/>
      <c r="I35" s="256"/>
      <c r="J35" s="256"/>
      <c r="K35" s="256"/>
      <c r="L35" s="256"/>
      <c r="M35" s="257"/>
      <c r="N35" s="86"/>
      <c r="O35" s="86"/>
      <c r="P35" s="107">
        <f t="shared" si="3"/>
        <v>0</v>
      </c>
      <c r="Q35" s="87"/>
      <c r="R35" s="86"/>
      <c r="S35" s="107">
        <f t="shared" si="4"/>
        <v>0</v>
      </c>
      <c r="T35" s="21"/>
      <c r="U35" s="86"/>
      <c r="V35" s="107">
        <f t="shared" si="5"/>
        <v>0</v>
      </c>
      <c r="W35" s="21"/>
    </row>
    <row r="36" spans="1:23">
      <c r="A36" s="21"/>
      <c r="B36" s="256"/>
      <c r="C36" s="256"/>
      <c r="D36" s="256"/>
      <c r="E36" s="256"/>
      <c r="F36" s="256"/>
      <c r="G36" s="256"/>
      <c r="H36" s="256"/>
      <c r="I36" s="256"/>
      <c r="J36" s="256"/>
      <c r="K36" s="256"/>
      <c r="L36" s="256"/>
      <c r="M36" s="257"/>
      <c r="N36" s="86"/>
      <c r="O36" s="86"/>
      <c r="P36" s="107">
        <f t="shared" si="3"/>
        <v>0</v>
      </c>
      <c r="Q36" s="87"/>
      <c r="R36" s="86"/>
      <c r="S36" s="107">
        <f t="shared" si="4"/>
        <v>0</v>
      </c>
      <c r="T36" s="21"/>
      <c r="U36" s="86"/>
      <c r="V36" s="107">
        <f t="shared" si="5"/>
        <v>0</v>
      </c>
      <c r="W36" s="21"/>
    </row>
    <row r="37" spans="1:23">
      <c r="A37" s="21"/>
      <c r="B37" s="256"/>
      <c r="C37" s="256"/>
      <c r="D37" s="256"/>
      <c r="E37" s="256"/>
      <c r="F37" s="256"/>
      <c r="G37" s="256"/>
      <c r="H37" s="256"/>
      <c r="I37" s="256"/>
      <c r="J37" s="256"/>
      <c r="K37" s="256"/>
      <c r="L37" s="256"/>
      <c r="M37" s="257"/>
      <c r="N37" s="86"/>
      <c r="O37" s="86"/>
      <c r="P37" s="107">
        <f t="shared" si="3"/>
        <v>0</v>
      </c>
      <c r="Q37" s="87"/>
      <c r="R37" s="86"/>
      <c r="S37" s="107">
        <f t="shared" si="4"/>
        <v>0</v>
      </c>
      <c r="T37" s="21"/>
      <c r="U37" s="86"/>
      <c r="V37" s="107">
        <f t="shared" si="5"/>
        <v>0</v>
      </c>
      <c r="W37" s="21"/>
    </row>
    <row r="38" spans="1:23">
      <c r="A38" s="21"/>
      <c r="B38" s="256"/>
      <c r="C38" s="256"/>
      <c r="D38" s="256"/>
      <c r="E38" s="256"/>
      <c r="F38" s="256"/>
      <c r="G38" s="256"/>
      <c r="H38" s="256"/>
      <c r="I38" s="256"/>
      <c r="J38" s="256"/>
      <c r="K38" s="256"/>
      <c r="L38" s="256"/>
      <c r="M38" s="257"/>
      <c r="N38" s="86"/>
      <c r="O38" s="86"/>
      <c r="P38" s="107">
        <f t="shared" si="3"/>
        <v>0</v>
      </c>
      <c r="Q38" s="87"/>
      <c r="R38" s="86"/>
      <c r="S38" s="107">
        <f t="shared" si="4"/>
        <v>0</v>
      </c>
      <c r="T38" s="21"/>
      <c r="U38" s="86"/>
      <c r="V38" s="107">
        <f t="shared" si="5"/>
        <v>0</v>
      </c>
      <c r="W38" s="21"/>
    </row>
    <row r="39" spans="1:23">
      <c r="A39" s="21"/>
      <c r="B39" s="256"/>
      <c r="C39" s="256"/>
      <c r="D39" s="256"/>
      <c r="E39" s="256"/>
      <c r="F39" s="256"/>
      <c r="G39" s="256"/>
      <c r="H39" s="256"/>
      <c r="I39" s="256"/>
      <c r="J39" s="256"/>
      <c r="K39" s="256"/>
      <c r="L39" s="256"/>
      <c r="M39" s="257"/>
      <c r="N39" s="86"/>
      <c r="O39" s="86"/>
      <c r="P39" s="107">
        <f t="shared" si="3"/>
        <v>0</v>
      </c>
      <c r="Q39" s="87"/>
      <c r="R39" s="86"/>
      <c r="S39" s="107">
        <f t="shared" si="4"/>
        <v>0</v>
      </c>
      <c r="T39" s="21"/>
      <c r="U39" s="86"/>
      <c r="V39" s="107">
        <f t="shared" si="5"/>
        <v>0</v>
      </c>
      <c r="W39" s="21"/>
    </row>
    <row r="40" spans="1:23">
      <c r="A40" s="21"/>
      <c r="B40" s="256"/>
      <c r="C40" s="256"/>
      <c r="D40" s="256"/>
      <c r="E40" s="256"/>
      <c r="F40" s="256"/>
      <c r="G40" s="256"/>
      <c r="H40" s="256"/>
      <c r="I40" s="256"/>
      <c r="J40" s="256"/>
      <c r="K40" s="256"/>
      <c r="L40" s="256"/>
      <c r="M40" s="257"/>
      <c r="N40" s="86"/>
      <c r="O40" s="86"/>
      <c r="P40" s="107">
        <f t="shared" si="3"/>
        <v>0</v>
      </c>
      <c r="Q40" s="87"/>
      <c r="R40" s="86"/>
      <c r="S40" s="107">
        <f t="shared" si="4"/>
        <v>0</v>
      </c>
      <c r="T40" s="21"/>
      <c r="U40" s="86"/>
      <c r="V40" s="107">
        <f t="shared" si="5"/>
        <v>0</v>
      </c>
      <c r="W40" s="21"/>
    </row>
    <row r="41" spans="1:23">
      <c r="A41" s="21"/>
      <c r="B41" s="256"/>
      <c r="C41" s="256"/>
      <c r="D41" s="256"/>
      <c r="E41" s="256"/>
      <c r="F41" s="256"/>
      <c r="G41" s="256"/>
      <c r="H41" s="256"/>
      <c r="I41" s="256"/>
      <c r="J41" s="256"/>
      <c r="K41" s="256"/>
      <c r="L41" s="256"/>
      <c r="M41" s="257"/>
      <c r="N41" s="86"/>
      <c r="O41" s="86"/>
      <c r="P41" s="107">
        <f t="shared" si="3"/>
        <v>0</v>
      </c>
      <c r="Q41" s="87"/>
      <c r="R41" s="86"/>
      <c r="S41" s="107">
        <f t="shared" si="4"/>
        <v>0</v>
      </c>
      <c r="T41" s="21"/>
      <c r="U41" s="86"/>
      <c r="V41" s="107">
        <f t="shared" si="5"/>
        <v>0</v>
      </c>
      <c r="W41" s="21"/>
    </row>
    <row r="42" spans="1:23">
      <c r="A42" s="21"/>
      <c r="B42" s="256"/>
      <c r="C42" s="256"/>
      <c r="D42" s="256"/>
      <c r="E42" s="256"/>
      <c r="F42" s="256"/>
      <c r="G42" s="256"/>
      <c r="H42" s="256"/>
      <c r="I42" s="256"/>
      <c r="J42" s="256"/>
      <c r="K42" s="256"/>
      <c r="L42" s="256"/>
      <c r="M42" s="257"/>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98</v>
      </c>
      <c r="N43" s="111">
        <f>SUM(N33:N42)</f>
        <v>23410.400000000001</v>
      </c>
      <c r="O43" s="111">
        <f>SUM(O33:O42)</f>
        <v>0</v>
      </c>
      <c r="P43" s="111">
        <f>SUM(P33:P42)</f>
        <v>0</v>
      </c>
      <c r="Q43" s="112"/>
      <c r="R43" s="111">
        <f>SUM(R33:R42)</f>
        <v>0</v>
      </c>
      <c r="S43" s="111">
        <f>SUM(S33:S42)</f>
        <v>0</v>
      </c>
      <c r="T43" s="113"/>
      <c r="U43" s="111">
        <f>SUM(U33:U42)</f>
        <v>0</v>
      </c>
      <c r="V43" s="111">
        <f>SUM(V33:V42)</f>
        <v>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58" t="s">
        <v>99</v>
      </c>
      <c r="B45" s="258"/>
      <c r="C45" s="258"/>
      <c r="D45" s="258"/>
      <c r="E45" s="258"/>
      <c r="F45" s="258"/>
      <c r="G45" s="258"/>
      <c r="H45" s="258"/>
      <c r="I45" s="258"/>
      <c r="J45" s="258"/>
      <c r="K45" s="258"/>
      <c r="L45" s="258"/>
      <c r="M45" s="258"/>
      <c r="N45" s="103" t="s">
        <v>85</v>
      </c>
      <c r="O45" s="103" t="s">
        <v>86</v>
      </c>
      <c r="P45" s="103" t="s">
        <v>87</v>
      </c>
      <c r="Q45" s="103" t="s">
        <v>88</v>
      </c>
      <c r="R45" s="103" t="s">
        <v>89</v>
      </c>
      <c r="S45" s="103" t="s">
        <v>87</v>
      </c>
      <c r="T45" s="103" t="s">
        <v>88</v>
      </c>
      <c r="U45" s="103" t="s">
        <v>90</v>
      </c>
      <c r="V45" s="103" t="s">
        <v>87</v>
      </c>
      <c r="W45" s="103" t="s">
        <v>88</v>
      </c>
    </row>
    <row r="46" spans="1:23" ht="30" customHeight="1">
      <c r="A46" s="104" t="s">
        <v>91</v>
      </c>
      <c r="B46" s="255" t="s">
        <v>92</v>
      </c>
      <c r="C46" s="255"/>
      <c r="D46" s="255"/>
      <c r="E46" s="255"/>
      <c r="F46" s="255"/>
      <c r="G46" s="255"/>
      <c r="H46" s="255"/>
      <c r="I46" s="255"/>
      <c r="J46" s="255"/>
      <c r="K46" s="255"/>
      <c r="L46" s="255"/>
      <c r="M46" s="255"/>
      <c r="N46" s="105" t="s">
        <v>93</v>
      </c>
      <c r="O46" s="105" t="s">
        <v>93</v>
      </c>
      <c r="P46" s="105" t="s">
        <v>93</v>
      </c>
      <c r="Q46" s="105"/>
      <c r="R46" s="105" t="s">
        <v>93</v>
      </c>
      <c r="S46" s="105" t="s">
        <v>93</v>
      </c>
      <c r="T46" s="106"/>
      <c r="U46" s="105" t="s">
        <v>93</v>
      </c>
      <c r="V46" s="105" t="s">
        <v>93</v>
      </c>
      <c r="W46" s="106"/>
    </row>
    <row r="47" spans="1:23">
      <c r="A47" s="21">
        <v>1</v>
      </c>
      <c r="B47" s="256" t="s">
        <v>100</v>
      </c>
      <c r="C47" s="256"/>
      <c r="D47" s="256"/>
      <c r="E47" s="256"/>
      <c r="F47" s="256"/>
      <c r="G47" s="256"/>
      <c r="H47" s="256"/>
      <c r="I47" s="256"/>
      <c r="J47" s="256"/>
      <c r="K47" s="256"/>
      <c r="L47" s="256"/>
      <c r="M47" s="256"/>
      <c r="N47" s="170">
        <f>N33*0.35</f>
        <v>8193.64</v>
      </c>
      <c r="O47" s="86"/>
      <c r="P47" s="107">
        <f t="shared" ref="P47:P56" si="6">SUM(N47:O47)</f>
        <v>8193.64</v>
      </c>
      <c r="Q47" s="87"/>
      <c r="R47" s="86"/>
      <c r="S47" s="107">
        <f>P47+R47</f>
        <v>8193.64</v>
      </c>
      <c r="T47" s="21"/>
      <c r="U47" s="86"/>
      <c r="V47" s="107">
        <f>S47+U47</f>
        <v>8193.64</v>
      </c>
      <c r="W47" s="21"/>
    </row>
    <row r="48" spans="1:23">
      <c r="A48" s="21">
        <v>1</v>
      </c>
      <c r="B48" s="256" t="s">
        <v>101</v>
      </c>
      <c r="C48" s="256"/>
      <c r="D48" s="256"/>
      <c r="E48" s="256"/>
      <c r="F48" s="256"/>
      <c r="G48" s="256"/>
      <c r="H48" s="256"/>
      <c r="I48" s="256"/>
      <c r="J48" s="256"/>
      <c r="K48" s="256"/>
      <c r="L48" s="256"/>
      <c r="M48" s="256"/>
      <c r="N48" s="170">
        <v>3162</v>
      </c>
      <c r="O48" s="86"/>
      <c r="P48" s="107">
        <f t="shared" si="6"/>
        <v>3162</v>
      </c>
      <c r="Q48" s="87"/>
      <c r="R48" s="86"/>
      <c r="S48" s="107">
        <f t="shared" ref="S48:S56" si="7">P48+R48</f>
        <v>3162</v>
      </c>
      <c r="T48" s="21"/>
      <c r="U48" s="86"/>
      <c r="V48" s="107">
        <f t="shared" ref="V48:V56" si="8">S48+U48</f>
        <v>3162</v>
      </c>
      <c r="W48" s="21"/>
    </row>
    <row r="49" spans="1:23">
      <c r="A49" s="21"/>
      <c r="B49" s="256" t="s">
        <v>102</v>
      </c>
      <c r="C49" s="256"/>
      <c r="D49" s="256"/>
      <c r="E49" s="256"/>
      <c r="F49" s="256"/>
      <c r="G49" s="256"/>
      <c r="H49" s="256"/>
      <c r="I49" s="256"/>
      <c r="J49" s="256"/>
      <c r="K49" s="256"/>
      <c r="L49" s="256"/>
      <c r="M49" s="256"/>
      <c r="N49" s="86">
        <v>350</v>
      </c>
      <c r="O49" s="86"/>
      <c r="P49" s="107">
        <f t="shared" si="6"/>
        <v>350</v>
      </c>
      <c r="Q49" s="87"/>
      <c r="R49" s="86"/>
      <c r="S49" s="107">
        <f t="shared" si="7"/>
        <v>350</v>
      </c>
      <c r="T49" s="21"/>
      <c r="U49" s="86"/>
      <c r="V49" s="107">
        <f t="shared" si="8"/>
        <v>350</v>
      </c>
      <c r="W49" s="21"/>
    </row>
    <row r="50" spans="1:23">
      <c r="A50" s="21"/>
      <c r="B50" s="256"/>
      <c r="C50" s="256"/>
      <c r="D50" s="256"/>
      <c r="E50" s="256"/>
      <c r="F50" s="256"/>
      <c r="G50" s="256"/>
      <c r="H50" s="256"/>
      <c r="I50" s="256"/>
      <c r="J50" s="256"/>
      <c r="K50" s="256"/>
      <c r="L50" s="256"/>
      <c r="M50" s="256"/>
      <c r="N50" s="86"/>
      <c r="O50" s="86"/>
      <c r="P50" s="107">
        <f t="shared" si="6"/>
        <v>0</v>
      </c>
      <c r="Q50" s="87"/>
      <c r="R50" s="86"/>
      <c r="S50" s="107">
        <f t="shared" si="7"/>
        <v>0</v>
      </c>
      <c r="T50" s="21"/>
      <c r="U50" s="86"/>
      <c r="V50" s="107">
        <f t="shared" si="8"/>
        <v>0</v>
      </c>
      <c r="W50" s="21"/>
    </row>
    <row r="51" spans="1:23">
      <c r="A51" s="21"/>
      <c r="B51" s="256"/>
      <c r="C51" s="256"/>
      <c r="D51" s="256"/>
      <c r="E51" s="256"/>
      <c r="F51" s="256"/>
      <c r="G51" s="256"/>
      <c r="H51" s="256"/>
      <c r="I51" s="256"/>
      <c r="J51" s="256"/>
      <c r="K51" s="256"/>
      <c r="L51" s="256"/>
      <c r="M51" s="256"/>
      <c r="N51" s="86"/>
      <c r="O51" s="86"/>
      <c r="P51" s="107">
        <f t="shared" si="6"/>
        <v>0</v>
      </c>
      <c r="Q51" s="87"/>
      <c r="R51" s="86"/>
      <c r="S51" s="107">
        <f t="shared" si="7"/>
        <v>0</v>
      </c>
      <c r="T51" s="21"/>
      <c r="U51" s="86"/>
      <c r="V51" s="107">
        <f t="shared" si="8"/>
        <v>0</v>
      </c>
      <c r="W51" s="21"/>
    </row>
    <row r="52" spans="1:23">
      <c r="A52" s="21"/>
      <c r="B52" s="256"/>
      <c r="C52" s="256"/>
      <c r="D52" s="256"/>
      <c r="E52" s="256"/>
      <c r="F52" s="256"/>
      <c r="G52" s="256"/>
      <c r="H52" s="256"/>
      <c r="I52" s="256"/>
      <c r="J52" s="256"/>
      <c r="K52" s="256"/>
      <c r="L52" s="256"/>
      <c r="M52" s="256"/>
      <c r="N52" s="86"/>
      <c r="O52" s="86"/>
      <c r="P52" s="107">
        <f t="shared" si="6"/>
        <v>0</v>
      </c>
      <c r="Q52" s="87"/>
      <c r="R52" s="86"/>
      <c r="S52" s="107">
        <f t="shared" si="7"/>
        <v>0</v>
      </c>
      <c r="T52" s="21"/>
      <c r="U52" s="86"/>
      <c r="V52" s="107">
        <f t="shared" si="8"/>
        <v>0</v>
      </c>
      <c r="W52" s="21"/>
    </row>
    <row r="53" spans="1:23">
      <c r="A53" s="21"/>
      <c r="B53" s="256"/>
      <c r="C53" s="256"/>
      <c r="D53" s="256"/>
      <c r="E53" s="256"/>
      <c r="F53" s="256"/>
      <c r="G53" s="256"/>
      <c r="H53" s="256"/>
      <c r="I53" s="256"/>
      <c r="J53" s="256"/>
      <c r="K53" s="256"/>
      <c r="L53" s="256"/>
      <c r="M53" s="256"/>
      <c r="N53" s="86"/>
      <c r="O53" s="86"/>
      <c r="P53" s="107">
        <f t="shared" si="6"/>
        <v>0</v>
      </c>
      <c r="Q53" s="87"/>
      <c r="R53" s="86"/>
      <c r="S53" s="107">
        <f t="shared" si="7"/>
        <v>0</v>
      </c>
      <c r="T53" s="21"/>
      <c r="U53" s="86"/>
      <c r="V53" s="107">
        <f t="shared" si="8"/>
        <v>0</v>
      </c>
      <c r="W53" s="21"/>
    </row>
    <row r="54" spans="1:23">
      <c r="A54" s="21"/>
      <c r="B54" s="256"/>
      <c r="C54" s="256"/>
      <c r="D54" s="256"/>
      <c r="E54" s="256"/>
      <c r="F54" s="256"/>
      <c r="G54" s="256"/>
      <c r="H54" s="256"/>
      <c r="I54" s="256"/>
      <c r="J54" s="256"/>
      <c r="K54" s="256"/>
      <c r="L54" s="256"/>
      <c r="M54" s="256"/>
      <c r="N54" s="86"/>
      <c r="O54" s="86"/>
      <c r="P54" s="107">
        <f t="shared" si="6"/>
        <v>0</v>
      </c>
      <c r="Q54" s="87"/>
      <c r="R54" s="86"/>
      <c r="S54" s="107">
        <f t="shared" si="7"/>
        <v>0</v>
      </c>
      <c r="T54" s="21"/>
      <c r="U54" s="86"/>
      <c r="V54" s="107">
        <f t="shared" si="8"/>
        <v>0</v>
      </c>
      <c r="W54" s="21"/>
    </row>
    <row r="55" spans="1:23">
      <c r="A55" s="21"/>
      <c r="B55" s="256"/>
      <c r="C55" s="256"/>
      <c r="D55" s="256"/>
      <c r="E55" s="256"/>
      <c r="F55" s="256"/>
      <c r="G55" s="256"/>
      <c r="H55" s="256"/>
      <c r="I55" s="256"/>
      <c r="J55" s="256"/>
      <c r="K55" s="256"/>
      <c r="L55" s="256"/>
      <c r="M55" s="256"/>
      <c r="N55" s="86"/>
      <c r="O55" s="86"/>
      <c r="P55" s="107">
        <f t="shared" si="6"/>
        <v>0</v>
      </c>
      <c r="Q55" s="87"/>
      <c r="R55" s="86"/>
      <c r="S55" s="107">
        <f t="shared" si="7"/>
        <v>0</v>
      </c>
      <c r="T55" s="21"/>
      <c r="U55" s="86"/>
      <c r="V55" s="107">
        <f t="shared" si="8"/>
        <v>0</v>
      </c>
      <c r="W55" s="21"/>
    </row>
    <row r="56" spans="1:23">
      <c r="A56" s="21"/>
      <c r="B56" s="256"/>
      <c r="C56" s="256"/>
      <c r="D56" s="256"/>
      <c r="E56" s="256"/>
      <c r="F56" s="256"/>
      <c r="G56" s="256"/>
      <c r="H56" s="256"/>
      <c r="I56" s="256"/>
      <c r="J56" s="256"/>
      <c r="K56" s="256"/>
      <c r="L56" s="256"/>
      <c r="M56" s="256"/>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103</v>
      </c>
      <c r="N57" s="111">
        <f>SUM(N47:N56)</f>
        <v>11705.64</v>
      </c>
      <c r="O57" s="111">
        <f>SUM(O47:O56)</f>
        <v>0</v>
      </c>
      <c r="P57" s="111">
        <f>SUM(P47:P56)</f>
        <v>11705.64</v>
      </c>
      <c r="Q57" s="112"/>
      <c r="R57" s="111">
        <f>SUM(R47:R56)</f>
        <v>0</v>
      </c>
      <c r="S57" s="111">
        <f>SUM(S47:S56)</f>
        <v>11705.64</v>
      </c>
      <c r="T57" s="113"/>
      <c r="U57" s="111">
        <f>SUM(U47:U56)</f>
        <v>0</v>
      </c>
      <c r="V57" s="111">
        <f>SUM(V47:V56)</f>
        <v>11705.64</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104</v>
      </c>
      <c r="N59" s="129">
        <f>SUM(N29,N43,N57)</f>
        <v>36116.04</v>
      </c>
      <c r="O59" s="129">
        <f>SUM(O29,O43,O57)</f>
        <v>0</v>
      </c>
      <c r="P59" s="129">
        <f>SUM(P29,P43,P57)</f>
        <v>12705.64</v>
      </c>
      <c r="Q59" s="130"/>
      <c r="R59" s="129">
        <f>SUM(R29,R43,R57)</f>
        <v>0</v>
      </c>
      <c r="S59" s="129">
        <f>SUM(S29,S43,S57)</f>
        <v>12705.64</v>
      </c>
      <c r="T59" s="130"/>
      <c r="U59" s="129">
        <f>SUM(U29,U43,U57)</f>
        <v>0</v>
      </c>
      <c r="V59" s="129">
        <f>SUM(V29,V43,V57)</f>
        <v>12705.64</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8" t="s">
        <v>105</v>
      </c>
      <c r="B61" s="329"/>
      <c r="C61" s="329"/>
      <c r="D61" s="329"/>
      <c r="E61" s="329"/>
      <c r="F61" s="329"/>
      <c r="G61" s="329"/>
      <c r="H61" s="329"/>
      <c r="I61" s="329"/>
      <c r="J61" s="329"/>
      <c r="K61" s="329"/>
      <c r="L61" s="329"/>
      <c r="M61" s="329"/>
      <c r="N61" s="329"/>
      <c r="O61" s="329"/>
      <c r="P61" s="329"/>
      <c r="Q61" s="329"/>
      <c r="R61" s="329"/>
      <c r="S61" s="329"/>
      <c r="T61" s="329"/>
      <c r="U61" s="329"/>
      <c r="V61" s="329"/>
      <c r="W61" s="329"/>
    </row>
    <row r="62" spans="1:23" ht="15.75">
      <c r="A62" s="262" t="s">
        <v>106</v>
      </c>
      <c r="B62" s="263"/>
      <c r="C62" s="263"/>
      <c r="D62" s="263"/>
      <c r="E62" s="263"/>
      <c r="F62" s="263"/>
      <c r="G62" s="263"/>
      <c r="H62" s="263"/>
      <c r="I62" s="263"/>
      <c r="J62" s="263"/>
      <c r="K62" s="263"/>
      <c r="L62" s="263"/>
      <c r="M62" s="264"/>
      <c r="N62" s="134" t="s">
        <v>85</v>
      </c>
      <c r="O62" s="134" t="s">
        <v>86</v>
      </c>
      <c r="P62" s="134" t="s">
        <v>87</v>
      </c>
      <c r="Q62" s="134" t="s">
        <v>88</v>
      </c>
      <c r="R62" s="134" t="s">
        <v>89</v>
      </c>
      <c r="S62" s="134" t="s">
        <v>87</v>
      </c>
      <c r="T62" s="134" t="s">
        <v>88</v>
      </c>
      <c r="U62" s="134" t="s">
        <v>90</v>
      </c>
      <c r="V62" s="134" t="s">
        <v>87</v>
      </c>
      <c r="W62" s="134" t="s">
        <v>88</v>
      </c>
    </row>
    <row r="63" spans="1:23" ht="30" customHeight="1">
      <c r="A63" s="104" t="s">
        <v>91</v>
      </c>
      <c r="B63" s="255" t="s">
        <v>92</v>
      </c>
      <c r="C63" s="255"/>
      <c r="D63" s="255"/>
      <c r="E63" s="255"/>
      <c r="F63" s="255"/>
      <c r="G63" s="255"/>
      <c r="H63" s="255"/>
      <c r="I63" s="255"/>
      <c r="J63" s="255"/>
      <c r="K63" s="255"/>
      <c r="L63" s="255"/>
      <c r="M63" s="255"/>
      <c r="N63" s="105" t="s">
        <v>93</v>
      </c>
      <c r="O63" s="105" t="s">
        <v>93</v>
      </c>
      <c r="P63" s="105" t="s">
        <v>93</v>
      </c>
      <c r="Q63" s="105"/>
      <c r="R63" s="105" t="s">
        <v>93</v>
      </c>
      <c r="S63" s="105" t="s">
        <v>93</v>
      </c>
      <c r="T63" s="106"/>
      <c r="U63" s="105" t="s">
        <v>93</v>
      </c>
      <c r="V63" s="105" t="s">
        <v>93</v>
      </c>
      <c r="W63" s="106"/>
    </row>
    <row r="64" spans="1:23">
      <c r="A64" s="21"/>
      <c r="B64" s="256"/>
      <c r="C64" s="256"/>
      <c r="D64" s="256"/>
      <c r="E64" s="256"/>
      <c r="F64" s="256"/>
      <c r="G64" s="256"/>
      <c r="H64" s="256"/>
      <c r="I64" s="256"/>
      <c r="J64" s="256"/>
      <c r="K64" s="256"/>
      <c r="L64" s="256"/>
      <c r="M64" s="256"/>
      <c r="N64" s="86"/>
      <c r="O64" s="86"/>
      <c r="P64" s="107">
        <f>SUM(N64:O64)</f>
        <v>0</v>
      </c>
      <c r="Q64" s="87"/>
      <c r="R64" s="86"/>
      <c r="S64" s="107">
        <f>P64+R64</f>
        <v>0</v>
      </c>
      <c r="T64" s="21"/>
      <c r="U64" s="86"/>
      <c r="V64" s="107">
        <f>S64+U64</f>
        <v>0</v>
      </c>
      <c r="W64" s="21"/>
    </row>
    <row r="65" spans="1:23">
      <c r="A65" s="21"/>
      <c r="B65" s="256"/>
      <c r="C65" s="256"/>
      <c r="D65" s="256"/>
      <c r="E65" s="256"/>
      <c r="F65" s="256"/>
      <c r="G65" s="256"/>
      <c r="H65" s="256"/>
      <c r="I65" s="256"/>
      <c r="J65" s="256"/>
      <c r="K65" s="256"/>
      <c r="L65" s="256"/>
      <c r="M65" s="256"/>
      <c r="N65" s="86"/>
      <c r="O65" s="86"/>
      <c r="P65" s="107">
        <f t="shared" ref="P65:P73" si="9">SUM(N65:O65)</f>
        <v>0</v>
      </c>
      <c r="Q65" s="87"/>
      <c r="R65" s="86"/>
      <c r="S65" s="107">
        <f t="shared" ref="S65:S73" si="10">P65+R65</f>
        <v>0</v>
      </c>
      <c r="T65" s="21"/>
      <c r="U65" s="86"/>
      <c r="V65" s="107">
        <f t="shared" ref="V65:V73" si="11">S65+U65</f>
        <v>0</v>
      </c>
      <c r="W65" s="21"/>
    </row>
    <row r="66" spans="1:23">
      <c r="A66" s="21"/>
      <c r="B66" s="256"/>
      <c r="C66" s="256"/>
      <c r="D66" s="256"/>
      <c r="E66" s="256"/>
      <c r="F66" s="256"/>
      <c r="G66" s="256"/>
      <c r="H66" s="256"/>
      <c r="I66" s="256"/>
      <c r="J66" s="256"/>
      <c r="K66" s="256"/>
      <c r="L66" s="256"/>
      <c r="M66" s="256"/>
      <c r="N66" s="86"/>
      <c r="O66" s="86"/>
      <c r="P66" s="107">
        <f t="shared" si="9"/>
        <v>0</v>
      </c>
      <c r="Q66" s="87"/>
      <c r="R66" s="86"/>
      <c r="S66" s="107">
        <f t="shared" si="10"/>
        <v>0</v>
      </c>
      <c r="T66" s="21"/>
      <c r="U66" s="86"/>
      <c r="V66" s="107">
        <f t="shared" si="11"/>
        <v>0</v>
      </c>
      <c r="W66" s="21"/>
    </row>
    <row r="67" spans="1:23">
      <c r="A67" s="21"/>
      <c r="B67" s="256"/>
      <c r="C67" s="256"/>
      <c r="D67" s="256"/>
      <c r="E67" s="256"/>
      <c r="F67" s="256"/>
      <c r="G67" s="256"/>
      <c r="H67" s="256"/>
      <c r="I67" s="256"/>
      <c r="J67" s="256"/>
      <c r="K67" s="256"/>
      <c r="L67" s="256"/>
      <c r="M67" s="256"/>
      <c r="N67" s="86"/>
      <c r="O67" s="86"/>
      <c r="P67" s="107">
        <f t="shared" si="9"/>
        <v>0</v>
      </c>
      <c r="Q67" s="87"/>
      <c r="R67" s="86"/>
      <c r="S67" s="107">
        <f t="shared" si="10"/>
        <v>0</v>
      </c>
      <c r="T67" s="21"/>
      <c r="U67" s="86"/>
      <c r="V67" s="107">
        <f t="shared" si="11"/>
        <v>0</v>
      </c>
      <c r="W67" s="21"/>
    </row>
    <row r="68" spans="1:23">
      <c r="A68" s="21"/>
      <c r="B68" s="256"/>
      <c r="C68" s="256"/>
      <c r="D68" s="256"/>
      <c r="E68" s="256"/>
      <c r="F68" s="256"/>
      <c r="G68" s="256"/>
      <c r="H68" s="256"/>
      <c r="I68" s="256"/>
      <c r="J68" s="256"/>
      <c r="K68" s="256"/>
      <c r="L68" s="256"/>
      <c r="M68" s="256"/>
      <c r="N68" s="86"/>
      <c r="O68" s="86"/>
      <c r="P68" s="107">
        <f t="shared" si="9"/>
        <v>0</v>
      </c>
      <c r="Q68" s="87"/>
      <c r="R68" s="86"/>
      <c r="S68" s="107">
        <f t="shared" si="10"/>
        <v>0</v>
      </c>
      <c r="T68" s="21"/>
      <c r="U68" s="86"/>
      <c r="V68" s="107">
        <f t="shared" si="11"/>
        <v>0</v>
      </c>
      <c r="W68" s="21"/>
    </row>
    <row r="69" spans="1:23">
      <c r="A69" s="21"/>
      <c r="B69" s="256"/>
      <c r="C69" s="256"/>
      <c r="D69" s="256"/>
      <c r="E69" s="256"/>
      <c r="F69" s="256"/>
      <c r="G69" s="256"/>
      <c r="H69" s="256"/>
      <c r="I69" s="256"/>
      <c r="J69" s="256"/>
      <c r="K69" s="256"/>
      <c r="L69" s="256"/>
      <c r="M69" s="256"/>
      <c r="N69" s="86"/>
      <c r="O69" s="86"/>
      <c r="P69" s="107">
        <f t="shared" si="9"/>
        <v>0</v>
      </c>
      <c r="Q69" s="87"/>
      <c r="R69" s="86"/>
      <c r="S69" s="107">
        <f t="shared" si="10"/>
        <v>0</v>
      </c>
      <c r="T69" s="21"/>
      <c r="U69" s="86"/>
      <c r="V69" s="107">
        <f t="shared" si="11"/>
        <v>0</v>
      </c>
      <c r="W69" s="21"/>
    </row>
    <row r="70" spans="1:23">
      <c r="A70" s="21"/>
      <c r="B70" s="256"/>
      <c r="C70" s="256"/>
      <c r="D70" s="256"/>
      <c r="E70" s="256"/>
      <c r="F70" s="256"/>
      <c r="G70" s="256"/>
      <c r="H70" s="256"/>
      <c r="I70" s="256"/>
      <c r="J70" s="256"/>
      <c r="K70" s="256"/>
      <c r="L70" s="256"/>
      <c r="M70" s="256"/>
      <c r="N70" s="86"/>
      <c r="O70" s="86"/>
      <c r="P70" s="107">
        <f t="shared" si="9"/>
        <v>0</v>
      </c>
      <c r="Q70" s="87"/>
      <c r="R70" s="86"/>
      <c r="S70" s="107">
        <f t="shared" si="10"/>
        <v>0</v>
      </c>
      <c r="T70" s="21"/>
      <c r="U70" s="86"/>
      <c r="V70" s="107">
        <f t="shared" si="11"/>
        <v>0</v>
      </c>
      <c r="W70" s="21"/>
    </row>
    <row r="71" spans="1:23">
      <c r="A71" s="21"/>
      <c r="B71" s="256"/>
      <c r="C71" s="256"/>
      <c r="D71" s="256"/>
      <c r="E71" s="256"/>
      <c r="F71" s="256"/>
      <c r="G71" s="256"/>
      <c r="H71" s="256"/>
      <c r="I71" s="256"/>
      <c r="J71" s="256"/>
      <c r="K71" s="256"/>
      <c r="L71" s="256"/>
      <c r="M71" s="256"/>
      <c r="N71" s="86"/>
      <c r="O71" s="86"/>
      <c r="P71" s="107">
        <f t="shared" si="9"/>
        <v>0</v>
      </c>
      <c r="Q71" s="87"/>
      <c r="R71" s="86"/>
      <c r="S71" s="107">
        <f t="shared" si="10"/>
        <v>0</v>
      </c>
      <c r="T71" s="21"/>
      <c r="U71" s="86"/>
      <c r="V71" s="107">
        <f t="shared" si="11"/>
        <v>0</v>
      </c>
      <c r="W71" s="21"/>
    </row>
    <row r="72" spans="1:23">
      <c r="A72" s="21"/>
      <c r="B72" s="256"/>
      <c r="C72" s="256"/>
      <c r="D72" s="256"/>
      <c r="E72" s="256"/>
      <c r="F72" s="256"/>
      <c r="G72" s="256"/>
      <c r="H72" s="256"/>
      <c r="I72" s="256"/>
      <c r="J72" s="256"/>
      <c r="K72" s="256"/>
      <c r="L72" s="256"/>
      <c r="M72" s="256"/>
      <c r="N72" s="86"/>
      <c r="O72" s="86"/>
      <c r="P72" s="107">
        <f t="shared" si="9"/>
        <v>0</v>
      </c>
      <c r="Q72" s="87"/>
      <c r="R72" s="86"/>
      <c r="S72" s="107">
        <f t="shared" si="10"/>
        <v>0</v>
      </c>
      <c r="T72" s="21"/>
      <c r="U72" s="86"/>
      <c r="V72" s="107">
        <f t="shared" si="11"/>
        <v>0</v>
      </c>
      <c r="W72" s="21"/>
    </row>
    <row r="73" spans="1:23">
      <c r="A73" s="21"/>
      <c r="B73" s="256"/>
      <c r="C73" s="256"/>
      <c r="D73" s="256"/>
      <c r="E73" s="256"/>
      <c r="F73" s="256"/>
      <c r="G73" s="256"/>
      <c r="H73" s="256"/>
      <c r="I73" s="256"/>
      <c r="J73" s="256"/>
      <c r="K73" s="256"/>
      <c r="L73" s="256"/>
      <c r="M73" s="256"/>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107</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5" t="s">
        <v>108</v>
      </c>
      <c r="B76" s="266"/>
      <c r="C76" s="266"/>
      <c r="D76" s="266"/>
      <c r="E76" s="266"/>
      <c r="F76" s="266"/>
      <c r="G76" s="266"/>
      <c r="H76" s="266"/>
      <c r="I76" s="266"/>
      <c r="J76" s="266"/>
      <c r="K76" s="266"/>
      <c r="L76" s="266"/>
      <c r="M76" s="267"/>
      <c r="N76" s="137" t="s">
        <v>85</v>
      </c>
      <c r="O76" s="137" t="s">
        <v>86</v>
      </c>
      <c r="P76" s="137" t="s">
        <v>87</v>
      </c>
      <c r="Q76" s="137" t="s">
        <v>88</v>
      </c>
      <c r="R76" s="137" t="s">
        <v>89</v>
      </c>
      <c r="S76" s="137" t="s">
        <v>87</v>
      </c>
      <c r="T76" s="137" t="s">
        <v>88</v>
      </c>
      <c r="U76" s="137" t="s">
        <v>90</v>
      </c>
      <c r="V76" s="137" t="s">
        <v>87</v>
      </c>
      <c r="W76" s="137" t="s">
        <v>88</v>
      </c>
    </row>
    <row r="77" spans="1:23" ht="30" customHeight="1">
      <c r="A77" s="104" t="s">
        <v>91</v>
      </c>
      <c r="B77" s="255" t="s">
        <v>92</v>
      </c>
      <c r="C77" s="255"/>
      <c r="D77" s="255"/>
      <c r="E77" s="255"/>
      <c r="F77" s="255"/>
      <c r="G77" s="255"/>
      <c r="H77" s="255"/>
      <c r="I77" s="255"/>
      <c r="J77" s="255"/>
      <c r="K77" s="255"/>
      <c r="L77" s="255"/>
      <c r="M77" s="255"/>
      <c r="N77" s="105" t="s">
        <v>93</v>
      </c>
      <c r="O77" s="105" t="s">
        <v>93</v>
      </c>
      <c r="P77" s="105" t="s">
        <v>93</v>
      </c>
      <c r="Q77" s="105"/>
      <c r="R77" s="105" t="s">
        <v>93</v>
      </c>
      <c r="S77" s="105" t="s">
        <v>93</v>
      </c>
      <c r="T77" s="106"/>
      <c r="U77" s="105" t="s">
        <v>93</v>
      </c>
      <c r="V77" s="105" t="s">
        <v>93</v>
      </c>
      <c r="W77" s="106"/>
    </row>
    <row r="78" spans="1:23">
      <c r="A78" s="21">
        <v>2</v>
      </c>
      <c r="B78" s="256" t="s">
        <v>109</v>
      </c>
      <c r="C78" s="256"/>
      <c r="D78" s="256"/>
      <c r="E78" s="256"/>
      <c r="F78" s="256"/>
      <c r="G78" s="256"/>
      <c r="H78" s="256"/>
      <c r="I78" s="256"/>
      <c r="J78" s="256"/>
      <c r="K78" s="256"/>
      <c r="L78" s="256"/>
      <c r="M78" s="256"/>
      <c r="N78" s="86">
        <v>800</v>
      </c>
      <c r="O78" s="86"/>
      <c r="P78" s="107">
        <f>SUM(N78:O78)</f>
        <v>800</v>
      </c>
      <c r="Q78" s="87"/>
      <c r="R78" s="86"/>
      <c r="S78" s="107">
        <f>P78+R78</f>
        <v>800</v>
      </c>
      <c r="T78" s="21"/>
      <c r="U78" s="86"/>
      <c r="V78" s="107">
        <f>S78+U78</f>
        <v>800</v>
      </c>
      <c r="W78" s="21"/>
    </row>
    <row r="79" spans="1:23">
      <c r="A79" s="21">
        <v>2</v>
      </c>
      <c r="B79" s="256" t="s">
        <v>110</v>
      </c>
      <c r="C79" s="256"/>
      <c r="D79" s="256"/>
      <c r="E79" s="256"/>
      <c r="F79" s="256"/>
      <c r="G79" s="256"/>
      <c r="H79" s="256"/>
      <c r="I79" s="256"/>
      <c r="J79" s="256"/>
      <c r="K79" s="256"/>
      <c r="L79" s="256"/>
      <c r="M79" s="256"/>
      <c r="N79" s="183">
        <f>5*2950</f>
        <v>14750</v>
      </c>
      <c r="O79" s="86"/>
      <c r="P79" s="107">
        <f t="shared" ref="P79:P87" si="12">SUM(N79:O79)</f>
        <v>14750</v>
      </c>
      <c r="Q79" s="87"/>
      <c r="R79" s="86"/>
      <c r="S79" s="107">
        <f t="shared" ref="S79:S87" si="13">P79+R79</f>
        <v>14750</v>
      </c>
      <c r="T79" s="21"/>
      <c r="U79" s="86"/>
      <c r="V79" s="107">
        <f t="shared" ref="V79:V87" si="14">S79+U79</f>
        <v>14750</v>
      </c>
      <c r="W79" s="21"/>
    </row>
    <row r="80" spans="1:23">
      <c r="A80" s="21">
        <v>2</v>
      </c>
      <c r="B80" s="256" t="s">
        <v>111</v>
      </c>
      <c r="C80" s="256"/>
      <c r="D80" s="256"/>
      <c r="E80" s="256"/>
      <c r="F80" s="256"/>
      <c r="G80" s="256"/>
      <c r="H80" s="256"/>
      <c r="I80" s="256"/>
      <c r="J80" s="256"/>
      <c r="K80" s="256"/>
      <c r="L80" s="256"/>
      <c r="M80" s="256"/>
      <c r="N80" s="182">
        <v>700</v>
      </c>
      <c r="O80" s="86"/>
      <c r="P80" s="107">
        <f t="shared" si="12"/>
        <v>700</v>
      </c>
      <c r="Q80" s="87"/>
      <c r="R80" s="86"/>
      <c r="S80" s="107">
        <f t="shared" si="13"/>
        <v>700</v>
      </c>
      <c r="T80" s="21"/>
      <c r="U80" s="86"/>
      <c r="V80" s="107">
        <f t="shared" si="14"/>
        <v>700</v>
      </c>
      <c r="W80" s="21"/>
    </row>
    <row r="81" spans="1:23">
      <c r="A81" s="21"/>
      <c r="B81" s="256"/>
      <c r="C81" s="256"/>
      <c r="D81" s="256"/>
      <c r="E81" s="256"/>
      <c r="F81" s="256"/>
      <c r="G81" s="256"/>
      <c r="H81" s="256"/>
      <c r="I81" s="256"/>
      <c r="J81" s="256"/>
      <c r="K81" s="256"/>
      <c r="L81" s="256"/>
      <c r="M81" s="256"/>
      <c r="N81" s="86"/>
      <c r="O81" s="86"/>
      <c r="P81" s="107">
        <f t="shared" si="12"/>
        <v>0</v>
      </c>
      <c r="Q81" s="87"/>
      <c r="R81" s="86"/>
      <c r="S81" s="107">
        <f t="shared" si="13"/>
        <v>0</v>
      </c>
      <c r="T81" s="21"/>
      <c r="U81" s="86"/>
      <c r="V81" s="107">
        <f t="shared" si="14"/>
        <v>0</v>
      </c>
      <c r="W81" s="21"/>
    </row>
    <row r="82" spans="1:23">
      <c r="A82" s="21"/>
      <c r="B82" s="256"/>
      <c r="C82" s="256"/>
      <c r="D82" s="256"/>
      <c r="E82" s="256"/>
      <c r="F82" s="256"/>
      <c r="G82" s="256"/>
      <c r="H82" s="256"/>
      <c r="I82" s="256"/>
      <c r="J82" s="256"/>
      <c r="K82" s="256"/>
      <c r="L82" s="256"/>
      <c r="M82" s="256"/>
      <c r="N82" s="86"/>
      <c r="O82" s="86"/>
      <c r="P82" s="107">
        <f t="shared" si="12"/>
        <v>0</v>
      </c>
      <c r="Q82" s="87"/>
      <c r="R82" s="86"/>
      <c r="S82" s="107">
        <f t="shared" si="13"/>
        <v>0</v>
      </c>
      <c r="T82" s="21"/>
      <c r="U82" s="86"/>
      <c r="V82" s="107">
        <f t="shared" si="14"/>
        <v>0</v>
      </c>
      <c r="W82" s="21"/>
    </row>
    <row r="83" spans="1:23">
      <c r="A83" s="21"/>
      <c r="B83" s="256"/>
      <c r="C83" s="256"/>
      <c r="D83" s="256"/>
      <c r="E83" s="256"/>
      <c r="F83" s="256"/>
      <c r="G83" s="256"/>
      <c r="H83" s="256"/>
      <c r="I83" s="256"/>
      <c r="J83" s="256"/>
      <c r="K83" s="256"/>
      <c r="L83" s="256"/>
      <c r="M83" s="256"/>
      <c r="N83" s="86"/>
      <c r="O83" s="86"/>
      <c r="P83" s="107">
        <f t="shared" si="12"/>
        <v>0</v>
      </c>
      <c r="Q83" s="87"/>
      <c r="R83" s="86"/>
      <c r="S83" s="107">
        <f t="shared" si="13"/>
        <v>0</v>
      </c>
      <c r="T83" s="21"/>
      <c r="U83" s="86"/>
      <c r="V83" s="107">
        <f t="shared" si="14"/>
        <v>0</v>
      </c>
      <c r="W83" s="21"/>
    </row>
    <row r="84" spans="1:23">
      <c r="A84" s="21"/>
      <c r="B84" s="256"/>
      <c r="C84" s="256"/>
      <c r="D84" s="256"/>
      <c r="E84" s="256"/>
      <c r="F84" s="256"/>
      <c r="G84" s="256"/>
      <c r="H84" s="256"/>
      <c r="I84" s="256"/>
      <c r="J84" s="256"/>
      <c r="K84" s="256"/>
      <c r="L84" s="256"/>
      <c r="M84" s="256"/>
      <c r="N84" s="86"/>
      <c r="O84" s="86"/>
      <c r="P84" s="107">
        <f t="shared" si="12"/>
        <v>0</v>
      </c>
      <c r="Q84" s="87"/>
      <c r="R84" s="86"/>
      <c r="S84" s="107">
        <f t="shared" si="13"/>
        <v>0</v>
      </c>
      <c r="T84" s="21"/>
      <c r="U84" s="86"/>
      <c r="V84" s="107">
        <f t="shared" si="14"/>
        <v>0</v>
      </c>
      <c r="W84" s="21"/>
    </row>
    <row r="85" spans="1:23">
      <c r="A85" s="21"/>
      <c r="B85" s="256"/>
      <c r="C85" s="256"/>
      <c r="D85" s="256"/>
      <c r="E85" s="256"/>
      <c r="F85" s="256"/>
      <c r="G85" s="256"/>
      <c r="H85" s="256"/>
      <c r="I85" s="256"/>
      <c r="J85" s="256"/>
      <c r="K85" s="256"/>
      <c r="L85" s="256"/>
      <c r="M85" s="256"/>
      <c r="N85" s="86"/>
      <c r="O85" s="86"/>
      <c r="P85" s="107">
        <f t="shared" si="12"/>
        <v>0</v>
      </c>
      <c r="Q85" s="87"/>
      <c r="R85" s="86"/>
      <c r="S85" s="107">
        <f t="shared" si="13"/>
        <v>0</v>
      </c>
      <c r="T85" s="21"/>
      <c r="U85" s="86"/>
      <c r="V85" s="107">
        <f t="shared" si="14"/>
        <v>0</v>
      </c>
      <c r="W85" s="21"/>
    </row>
    <row r="86" spans="1:23">
      <c r="A86" s="21"/>
      <c r="B86" s="256"/>
      <c r="C86" s="256"/>
      <c r="D86" s="256"/>
      <c r="E86" s="256"/>
      <c r="F86" s="256"/>
      <c r="G86" s="256"/>
      <c r="H86" s="256"/>
      <c r="I86" s="256"/>
      <c r="J86" s="256"/>
      <c r="K86" s="256"/>
      <c r="L86" s="256"/>
      <c r="M86" s="256"/>
      <c r="N86" s="86"/>
      <c r="O86" s="86"/>
      <c r="P86" s="107">
        <f t="shared" si="12"/>
        <v>0</v>
      </c>
      <c r="Q86" s="87"/>
      <c r="R86" s="86"/>
      <c r="S86" s="107">
        <f t="shared" si="13"/>
        <v>0</v>
      </c>
      <c r="T86" s="21"/>
      <c r="U86" s="86"/>
      <c r="V86" s="107">
        <f t="shared" si="14"/>
        <v>0</v>
      </c>
      <c r="W86" s="21"/>
    </row>
    <row r="87" spans="1:23">
      <c r="A87" s="21"/>
      <c r="B87" s="256"/>
      <c r="C87" s="256"/>
      <c r="D87" s="256"/>
      <c r="E87" s="256"/>
      <c r="F87" s="256"/>
      <c r="G87" s="256"/>
      <c r="H87" s="256"/>
      <c r="I87" s="256"/>
      <c r="J87" s="256"/>
      <c r="K87" s="256"/>
      <c r="L87" s="256"/>
      <c r="M87" s="256"/>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112</v>
      </c>
      <c r="N88" s="111">
        <f>SUM(N78:N87)</f>
        <v>16250</v>
      </c>
      <c r="O88" s="111">
        <f>SUM(O78:O87)</f>
        <v>0</v>
      </c>
      <c r="P88" s="111">
        <f>SUM(P78:P87)</f>
        <v>16250</v>
      </c>
      <c r="Q88" s="112"/>
      <c r="R88" s="111">
        <f>SUM(R78:R87)</f>
        <v>0</v>
      </c>
      <c r="S88" s="111">
        <f>SUM(S78:S87)</f>
        <v>16250</v>
      </c>
      <c r="T88" s="113"/>
      <c r="U88" s="111">
        <f>SUM(U78:U87)</f>
        <v>0</v>
      </c>
      <c r="V88" s="111">
        <f>SUM(V78:V87)</f>
        <v>16250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113</v>
      </c>
      <c r="B90" s="283"/>
      <c r="C90" s="283"/>
      <c r="D90" s="283"/>
      <c r="E90" s="283"/>
      <c r="F90" s="283"/>
      <c r="G90" s="283"/>
      <c r="H90" s="283"/>
      <c r="I90" s="283"/>
      <c r="J90" s="283"/>
      <c r="K90" s="283"/>
      <c r="L90" s="283"/>
      <c r="M90" s="284"/>
      <c r="N90" s="139" t="s">
        <v>85</v>
      </c>
      <c r="O90" s="139" t="s">
        <v>86</v>
      </c>
      <c r="P90" s="139" t="s">
        <v>87</v>
      </c>
      <c r="Q90" s="139" t="s">
        <v>88</v>
      </c>
      <c r="R90" s="139" t="s">
        <v>89</v>
      </c>
      <c r="S90" s="139" t="s">
        <v>87</v>
      </c>
      <c r="T90" s="139" t="s">
        <v>88</v>
      </c>
      <c r="U90" s="139" t="s">
        <v>90</v>
      </c>
      <c r="V90" s="139" t="s">
        <v>87</v>
      </c>
      <c r="W90" s="139" t="s">
        <v>88</v>
      </c>
    </row>
    <row r="91" spans="1:23">
      <c r="A91" s="104" t="s">
        <v>91</v>
      </c>
      <c r="B91" s="255" t="s">
        <v>92</v>
      </c>
      <c r="C91" s="255"/>
      <c r="D91" s="255"/>
      <c r="E91" s="255"/>
      <c r="F91" s="255"/>
      <c r="G91" s="255"/>
      <c r="H91" s="255"/>
      <c r="I91" s="255"/>
      <c r="J91" s="255"/>
      <c r="K91" s="255"/>
      <c r="L91" s="255"/>
      <c r="M91" s="255"/>
      <c r="N91" s="105" t="s">
        <v>93</v>
      </c>
      <c r="O91" s="105" t="s">
        <v>93</v>
      </c>
      <c r="P91" s="105" t="s">
        <v>93</v>
      </c>
      <c r="Q91" s="105"/>
      <c r="R91" s="105" t="s">
        <v>93</v>
      </c>
      <c r="S91" s="105" t="s">
        <v>93</v>
      </c>
      <c r="T91" s="106"/>
      <c r="U91" s="105" t="s">
        <v>93</v>
      </c>
      <c r="V91" s="105" t="s">
        <v>93</v>
      </c>
      <c r="W91" s="106"/>
    </row>
    <row r="92" spans="1:23">
      <c r="A92" s="21">
        <v>3</v>
      </c>
      <c r="B92" s="256"/>
      <c r="C92" s="256"/>
      <c r="D92" s="256"/>
      <c r="E92" s="256"/>
      <c r="F92" s="256"/>
      <c r="G92" s="256"/>
      <c r="H92" s="256"/>
      <c r="I92" s="256"/>
      <c r="J92" s="256"/>
      <c r="K92" s="256"/>
      <c r="L92" s="256"/>
      <c r="M92" s="256"/>
      <c r="N92" s="182"/>
      <c r="O92" s="86"/>
      <c r="P92" s="107">
        <f>SUM(N92:O92)</f>
        <v>0</v>
      </c>
      <c r="Q92" s="88"/>
      <c r="R92" s="86"/>
      <c r="S92" s="107">
        <f>P92+R92</f>
        <v>0</v>
      </c>
      <c r="T92" s="21"/>
      <c r="U92" s="86"/>
      <c r="V92" s="107">
        <f>S92+U92</f>
        <v>0</v>
      </c>
      <c r="W92" s="21"/>
    </row>
    <row r="93" spans="1:23" ht="15" customHeight="1">
      <c r="A93" s="21"/>
      <c r="B93" s="256"/>
      <c r="C93" s="256"/>
      <c r="D93" s="256"/>
      <c r="E93" s="256"/>
      <c r="F93" s="256"/>
      <c r="G93" s="256"/>
      <c r="H93" s="256"/>
      <c r="I93" s="256"/>
      <c r="J93" s="256"/>
      <c r="K93" s="256"/>
      <c r="L93" s="256"/>
      <c r="M93" s="256"/>
      <c r="N93" s="86"/>
      <c r="O93" s="86"/>
      <c r="P93" s="107">
        <f t="shared" ref="P93:P101" si="15">SUM(N93:O93)</f>
        <v>0</v>
      </c>
      <c r="Q93" s="87"/>
      <c r="R93" s="86"/>
      <c r="S93" s="107">
        <f t="shared" ref="S93:S101" si="16">P93+R93</f>
        <v>0</v>
      </c>
      <c r="T93" s="21"/>
      <c r="U93" s="86"/>
      <c r="V93" s="107">
        <f t="shared" ref="V93:V101" si="17">S93+U93</f>
        <v>0</v>
      </c>
      <c r="W93" s="21"/>
    </row>
    <row r="94" spans="1:23" ht="15" customHeight="1">
      <c r="A94" s="21"/>
      <c r="B94" s="256"/>
      <c r="C94" s="256"/>
      <c r="D94" s="256"/>
      <c r="E94" s="256"/>
      <c r="F94" s="256"/>
      <c r="G94" s="256"/>
      <c r="H94" s="256"/>
      <c r="I94" s="256"/>
      <c r="J94" s="256"/>
      <c r="K94" s="256"/>
      <c r="L94" s="256"/>
      <c r="M94" s="256"/>
      <c r="N94" s="86"/>
      <c r="O94" s="86"/>
      <c r="P94" s="107">
        <f t="shared" si="15"/>
        <v>0</v>
      </c>
      <c r="Q94" s="87"/>
      <c r="R94" s="86"/>
      <c r="S94" s="107">
        <f t="shared" si="16"/>
        <v>0</v>
      </c>
      <c r="T94" s="21"/>
      <c r="U94" s="86"/>
      <c r="V94" s="107">
        <f t="shared" si="17"/>
        <v>0</v>
      </c>
      <c r="W94" s="21"/>
    </row>
    <row r="95" spans="1:23" ht="15" customHeight="1">
      <c r="A95" s="21"/>
      <c r="B95" s="256"/>
      <c r="C95" s="256"/>
      <c r="D95" s="256"/>
      <c r="E95" s="256"/>
      <c r="F95" s="256"/>
      <c r="G95" s="256"/>
      <c r="H95" s="256"/>
      <c r="I95" s="256"/>
      <c r="J95" s="256"/>
      <c r="K95" s="256"/>
      <c r="L95" s="256"/>
      <c r="M95" s="256"/>
      <c r="N95" s="86"/>
      <c r="O95" s="86"/>
      <c r="P95" s="107">
        <f t="shared" si="15"/>
        <v>0</v>
      </c>
      <c r="Q95" s="87"/>
      <c r="R95" s="86"/>
      <c r="S95" s="107">
        <f t="shared" si="16"/>
        <v>0</v>
      </c>
      <c r="T95" s="21"/>
      <c r="U95" s="86"/>
      <c r="V95" s="107">
        <f t="shared" si="17"/>
        <v>0</v>
      </c>
      <c r="W95" s="21"/>
    </row>
    <row r="96" spans="1:23" ht="15" customHeight="1">
      <c r="A96" s="21"/>
      <c r="B96" s="256"/>
      <c r="C96" s="256"/>
      <c r="D96" s="256"/>
      <c r="E96" s="256"/>
      <c r="F96" s="256"/>
      <c r="G96" s="256"/>
      <c r="H96" s="256"/>
      <c r="I96" s="256"/>
      <c r="J96" s="256"/>
      <c r="K96" s="256"/>
      <c r="L96" s="256"/>
      <c r="M96" s="256"/>
      <c r="N96" s="86"/>
      <c r="O96" s="86"/>
      <c r="P96" s="107">
        <f t="shared" si="15"/>
        <v>0</v>
      </c>
      <c r="Q96" s="87"/>
      <c r="R96" s="86"/>
      <c r="S96" s="107">
        <f t="shared" si="16"/>
        <v>0</v>
      </c>
      <c r="T96" s="21"/>
      <c r="U96" s="86"/>
      <c r="V96" s="107">
        <f t="shared" si="17"/>
        <v>0</v>
      </c>
      <c r="W96" s="21"/>
    </row>
    <row r="97" spans="1:23" ht="15" customHeight="1">
      <c r="A97" s="21"/>
      <c r="B97" s="256"/>
      <c r="C97" s="256"/>
      <c r="D97" s="256"/>
      <c r="E97" s="256"/>
      <c r="F97" s="256"/>
      <c r="G97" s="256"/>
      <c r="H97" s="256"/>
      <c r="I97" s="256"/>
      <c r="J97" s="256"/>
      <c r="K97" s="256"/>
      <c r="L97" s="256"/>
      <c r="M97" s="256"/>
      <c r="N97" s="86"/>
      <c r="O97" s="86"/>
      <c r="P97" s="107">
        <f t="shared" si="15"/>
        <v>0</v>
      </c>
      <c r="Q97" s="87"/>
      <c r="R97" s="86"/>
      <c r="S97" s="107">
        <f t="shared" si="16"/>
        <v>0</v>
      </c>
      <c r="T97" s="21"/>
      <c r="U97" s="86"/>
      <c r="V97" s="107">
        <f t="shared" si="17"/>
        <v>0</v>
      </c>
      <c r="W97" s="21"/>
    </row>
    <row r="98" spans="1:23">
      <c r="A98" s="21"/>
      <c r="B98" s="256"/>
      <c r="C98" s="256"/>
      <c r="D98" s="256"/>
      <c r="E98" s="256"/>
      <c r="F98" s="256"/>
      <c r="G98" s="256"/>
      <c r="H98" s="256"/>
      <c r="I98" s="256"/>
      <c r="J98" s="256"/>
      <c r="K98" s="256"/>
      <c r="L98" s="256"/>
      <c r="M98" s="256"/>
      <c r="N98" s="86"/>
      <c r="O98" s="86"/>
      <c r="P98" s="107">
        <f t="shared" si="15"/>
        <v>0</v>
      </c>
      <c r="Q98" s="88"/>
      <c r="R98" s="86"/>
      <c r="S98" s="107">
        <f t="shared" si="16"/>
        <v>0</v>
      </c>
      <c r="T98" s="21"/>
      <c r="U98" s="86"/>
      <c r="V98" s="107">
        <f t="shared" si="17"/>
        <v>0</v>
      </c>
      <c r="W98" s="21"/>
    </row>
    <row r="99" spans="1:23">
      <c r="A99" s="21"/>
      <c r="B99" s="256"/>
      <c r="C99" s="256"/>
      <c r="D99" s="256"/>
      <c r="E99" s="256"/>
      <c r="F99" s="256"/>
      <c r="G99" s="256"/>
      <c r="H99" s="256"/>
      <c r="I99" s="256"/>
      <c r="J99" s="256"/>
      <c r="K99" s="256"/>
      <c r="L99" s="256"/>
      <c r="M99" s="256"/>
      <c r="N99" s="86"/>
      <c r="O99" s="86"/>
      <c r="P99" s="107">
        <f t="shared" si="15"/>
        <v>0</v>
      </c>
      <c r="Q99" s="89"/>
      <c r="R99" s="86"/>
      <c r="S99" s="107">
        <f t="shared" si="16"/>
        <v>0</v>
      </c>
      <c r="T99" s="21"/>
      <c r="U99" s="86"/>
      <c r="V99" s="107">
        <f t="shared" si="17"/>
        <v>0</v>
      </c>
      <c r="W99" s="21"/>
    </row>
    <row r="100" spans="1:23">
      <c r="A100" s="21"/>
      <c r="B100" s="256"/>
      <c r="C100" s="256"/>
      <c r="D100" s="256"/>
      <c r="E100" s="256"/>
      <c r="F100" s="256"/>
      <c r="G100" s="256"/>
      <c r="H100" s="256"/>
      <c r="I100" s="256"/>
      <c r="J100" s="256"/>
      <c r="K100" s="256"/>
      <c r="L100" s="256"/>
      <c r="M100" s="256"/>
      <c r="N100" s="86"/>
      <c r="O100" s="86"/>
      <c r="P100" s="107">
        <f t="shared" si="15"/>
        <v>0</v>
      </c>
      <c r="Q100" s="87"/>
      <c r="R100" s="86"/>
      <c r="S100" s="107">
        <f t="shared" si="16"/>
        <v>0</v>
      </c>
      <c r="T100" s="21"/>
      <c r="U100" s="86"/>
      <c r="V100" s="107">
        <f t="shared" si="17"/>
        <v>0</v>
      </c>
      <c r="W100" s="21"/>
    </row>
    <row r="101" spans="1:23">
      <c r="A101" s="21"/>
      <c r="B101" s="256"/>
      <c r="C101" s="256"/>
      <c r="D101" s="256"/>
      <c r="E101" s="256"/>
      <c r="F101" s="256"/>
      <c r="G101" s="256"/>
      <c r="H101" s="256"/>
      <c r="I101" s="256"/>
      <c r="J101" s="256"/>
      <c r="K101" s="256"/>
      <c r="L101" s="256"/>
      <c r="M101" s="256"/>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114</v>
      </c>
      <c r="N102" s="111">
        <f>SUM(N92:N101)</f>
        <v>0</v>
      </c>
      <c r="O102" s="111">
        <f>SUM(O92:O101)</f>
        <v>0</v>
      </c>
      <c r="P102" s="111">
        <f>SUM(P92:P101)</f>
        <v>0</v>
      </c>
      <c r="Q102" s="112"/>
      <c r="R102" s="111">
        <f>SUM(R92:R101)</f>
        <v>0</v>
      </c>
      <c r="S102" s="111">
        <f>SUM(S92:S101)</f>
        <v>0</v>
      </c>
      <c r="T102" s="113"/>
      <c r="U102" s="111">
        <f>SUM(U92:U101)</f>
        <v>0</v>
      </c>
      <c r="V102" s="111">
        <f>SUM(V92:V101)</f>
        <v>0</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59" t="s">
        <v>115</v>
      </c>
      <c r="B104" s="260"/>
      <c r="C104" s="260"/>
      <c r="D104" s="260"/>
      <c r="E104" s="260"/>
      <c r="F104" s="260"/>
      <c r="G104" s="260"/>
      <c r="H104" s="260"/>
      <c r="I104" s="260"/>
      <c r="J104" s="260"/>
      <c r="K104" s="260"/>
      <c r="L104" s="260"/>
      <c r="M104" s="261"/>
      <c r="N104" s="142" t="s">
        <v>85</v>
      </c>
      <c r="O104" s="142" t="s">
        <v>86</v>
      </c>
      <c r="P104" s="142" t="s">
        <v>87</v>
      </c>
      <c r="Q104" s="142" t="s">
        <v>88</v>
      </c>
      <c r="R104" s="142" t="s">
        <v>89</v>
      </c>
      <c r="S104" s="142" t="s">
        <v>87</v>
      </c>
      <c r="T104" s="142" t="s">
        <v>88</v>
      </c>
      <c r="U104" s="142" t="s">
        <v>90</v>
      </c>
      <c r="V104" s="142" t="s">
        <v>87</v>
      </c>
      <c r="W104" s="142" t="s">
        <v>88</v>
      </c>
    </row>
    <row r="105" spans="1:23">
      <c r="A105" s="104" t="s">
        <v>91</v>
      </c>
      <c r="B105" s="255" t="s">
        <v>92</v>
      </c>
      <c r="C105" s="255"/>
      <c r="D105" s="255"/>
      <c r="E105" s="255"/>
      <c r="F105" s="255"/>
      <c r="G105" s="255"/>
      <c r="H105" s="255"/>
      <c r="I105" s="255"/>
      <c r="J105" s="255"/>
      <c r="K105" s="255"/>
      <c r="L105" s="255"/>
      <c r="M105" s="255"/>
      <c r="N105" s="105" t="s">
        <v>93</v>
      </c>
      <c r="O105" s="105" t="s">
        <v>93</v>
      </c>
      <c r="P105" s="105" t="s">
        <v>93</v>
      </c>
      <c r="Q105" s="105"/>
      <c r="R105" s="105" t="s">
        <v>93</v>
      </c>
      <c r="S105" s="105" t="s">
        <v>93</v>
      </c>
      <c r="T105" s="106"/>
      <c r="U105" s="105" t="s">
        <v>93</v>
      </c>
      <c r="V105" s="105" t="s">
        <v>93</v>
      </c>
      <c r="W105" s="106"/>
    </row>
    <row r="106" spans="1:23">
      <c r="A106" s="21"/>
      <c r="B106" s="256"/>
      <c r="C106" s="256"/>
      <c r="D106" s="256"/>
      <c r="E106" s="256"/>
      <c r="F106" s="256"/>
      <c r="G106" s="256"/>
      <c r="H106" s="256"/>
      <c r="I106" s="256"/>
      <c r="J106" s="256"/>
      <c r="K106" s="256"/>
      <c r="L106" s="256"/>
      <c r="M106" s="256"/>
      <c r="N106" s="86"/>
      <c r="O106" s="86"/>
      <c r="P106" s="107">
        <f>SUM(N106:O106)</f>
        <v>0</v>
      </c>
      <c r="Q106" s="87"/>
      <c r="R106" s="86"/>
      <c r="S106" s="107">
        <f>P106+R106</f>
        <v>0</v>
      </c>
      <c r="T106" s="21"/>
      <c r="U106" s="86"/>
      <c r="V106" s="107">
        <f>S106+U106</f>
        <v>0</v>
      </c>
      <c r="W106" s="21"/>
    </row>
    <row r="107" spans="1:23">
      <c r="A107" s="21"/>
      <c r="B107" s="256"/>
      <c r="C107" s="256"/>
      <c r="D107" s="256"/>
      <c r="E107" s="256"/>
      <c r="F107" s="256"/>
      <c r="G107" s="256"/>
      <c r="H107" s="256"/>
      <c r="I107" s="256"/>
      <c r="J107" s="256"/>
      <c r="K107" s="256"/>
      <c r="L107" s="256"/>
      <c r="M107" s="256"/>
      <c r="N107" s="86"/>
      <c r="O107" s="86"/>
      <c r="P107" s="107">
        <f t="shared" ref="P107:P115" si="18">SUM(N107:O107)</f>
        <v>0</v>
      </c>
      <c r="Q107" s="87"/>
      <c r="R107" s="86"/>
      <c r="S107" s="107">
        <f t="shared" ref="S107:S115" si="19">P107+R107</f>
        <v>0</v>
      </c>
      <c r="T107" s="21"/>
      <c r="U107" s="86"/>
      <c r="V107" s="107">
        <f t="shared" ref="V107:V115" si="20">S107+U107</f>
        <v>0</v>
      </c>
      <c r="W107" s="21"/>
    </row>
    <row r="108" spans="1:23">
      <c r="A108" s="21"/>
      <c r="B108" s="256"/>
      <c r="C108" s="256"/>
      <c r="D108" s="256"/>
      <c r="E108" s="256"/>
      <c r="F108" s="256"/>
      <c r="G108" s="256"/>
      <c r="H108" s="256"/>
      <c r="I108" s="256"/>
      <c r="J108" s="256"/>
      <c r="K108" s="256"/>
      <c r="L108" s="256"/>
      <c r="M108" s="256"/>
      <c r="N108" s="86"/>
      <c r="O108" s="86"/>
      <c r="P108" s="107">
        <f t="shared" si="18"/>
        <v>0</v>
      </c>
      <c r="Q108" s="87"/>
      <c r="R108" s="86"/>
      <c r="S108" s="107">
        <f t="shared" si="19"/>
        <v>0</v>
      </c>
      <c r="T108" s="21"/>
      <c r="U108" s="86"/>
      <c r="V108" s="107">
        <f t="shared" si="20"/>
        <v>0</v>
      </c>
      <c r="W108" s="21"/>
    </row>
    <row r="109" spans="1:23">
      <c r="A109" s="21"/>
      <c r="B109" s="256"/>
      <c r="C109" s="256"/>
      <c r="D109" s="256"/>
      <c r="E109" s="256"/>
      <c r="F109" s="256"/>
      <c r="G109" s="256"/>
      <c r="H109" s="256"/>
      <c r="I109" s="256"/>
      <c r="J109" s="256"/>
      <c r="K109" s="256"/>
      <c r="L109" s="256"/>
      <c r="M109" s="256"/>
      <c r="N109" s="86"/>
      <c r="O109" s="86"/>
      <c r="P109" s="107">
        <f t="shared" si="18"/>
        <v>0</v>
      </c>
      <c r="Q109" s="87"/>
      <c r="R109" s="86"/>
      <c r="S109" s="107">
        <f t="shared" si="19"/>
        <v>0</v>
      </c>
      <c r="T109" s="21"/>
      <c r="U109" s="86"/>
      <c r="V109" s="107">
        <f t="shared" si="20"/>
        <v>0</v>
      </c>
      <c r="W109" s="21"/>
    </row>
    <row r="110" spans="1:23">
      <c r="A110" s="21"/>
      <c r="B110" s="256"/>
      <c r="C110" s="256"/>
      <c r="D110" s="256"/>
      <c r="E110" s="256"/>
      <c r="F110" s="256"/>
      <c r="G110" s="256"/>
      <c r="H110" s="256"/>
      <c r="I110" s="256"/>
      <c r="J110" s="256"/>
      <c r="K110" s="256"/>
      <c r="L110" s="256"/>
      <c r="M110" s="256"/>
      <c r="N110" s="86"/>
      <c r="O110" s="86"/>
      <c r="P110" s="107">
        <f t="shared" si="18"/>
        <v>0</v>
      </c>
      <c r="Q110" s="87"/>
      <c r="R110" s="86"/>
      <c r="S110" s="107">
        <f t="shared" si="19"/>
        <v>0</v>
      </c>
      <c r="T110" s="21"/>
      <c r="U110" s="86"/>
      <c r="V110" s="107">
        <f t="shared" si="20"/>
        <v>0</v>
      </c>
      <c r="W110" s="21"/>
    </row>
    <row r="111" spans="1:23">
      <c r="A111" s="21"/>
      <c r="B111" s="256"/>
      <c r="C111" s="256"/>
      <c r="D111" s="256"/>
      <c r="E111" s="256"/>
      <c r="F111" s="256"/>
      <c r="G111" s="256"/>
      <c r="H111" s="256"/>
      <c r="I111" s="256"/>
      <c r="J111" s="256"/>
      <c r="K111" s="256"/>
      <c r="L111" s="256"/>
      <c r="M111" s="256"/>
      <c r="N111" s="86"/>
      <c r="O111" s="86"/>
      <c r="P111" s="107">
        <f t="shared" si="18"/>
        <v>0</v>
      </c>
      <c r="Q111" s="87"/>
      <c r="R111" s="86"/>
      <c r="S111" s="107">
        <f t="shared" si="19"/>
        <v>0</v>
      </c>
      <c r="T111" s="21"/>
      <c r="U111" s="86"/>
      <c r="V111" s="107">
        <f t="shared" si="20"/>
        <v>0</v>
      </c>
      <c r="W111" s="21"/>
    </row>
    <row r="112" spans="1:23">
      <c r="A112" s="21"/>
      <c r="B112" s="256"/>
      <c r="C112" s="256"/>
      <c r="D112" s="256"/>
      <c r="E112" s="256"/>
      <c r="F112" s="256"/>
      <c r="G112" s="256"/>
      <c r="H112" s="256"/>
      <c r="I112" s="256"/>
      <c r="J112" s="256"/>
      <c r="K112" s="256"/>
      <c r="L112" s="256"/>
      <c r="M112" s="256"/>
      <c r="N112" s="86"/>
      <c r="O112" s="86"/>
      <c r="P112" s="107">
        <f t="shared" si="18"/>
        <v>0</v>
      </c>
      <c r="Q112" s="87"/>
      <c r="R112" s="86"/>
      <c r="S112" s="107">
        <f t="shared" si="19"/>
        <v>0</v>
      </c>
      <c r="T112" s="21"/>
      <c r="U112" s="86"/>
      <c r="V112" s="107">
        <f t="shared" si="20"/>
        <v>0</v>
      </c>
      <c r="W112" s="21"/>
    </row>
    <row r="113" spans="1:23">
      <c r="A113" s="21"/>
      <c r="B113" s="256"/>
      <c r="C113" s="256"/>
      <c r="D113" s="256"/>
      <c r="E113" s="256"/>
      <c r="F113" s="256"/>
      <c r="G113" s="256"/>
      <c r="H113" s="256"/>
      <c r="I113" s="256"/>
      <c r="J113" s="256"/>
      <c r="K113" s="256"/>
      <c r="L113" s="256"/>
      <c r="M113" s="256"/>
      <c r="N113" s="86"/>
      <c r="O113" s="86"/>
      <c r="P113" s="107">
        <f t="shared" si="18"/>
        <v>0</v>
      </c>
      <c r="Q113" s="87"/>
      <c r="R113" s="86"/>
      <c r="S113" s="107">
        <f t="shared" si="19"/>
        <v>0</v>
      </c>
      <c r="T113" s="21"/>
      <c r="U113" s="86"/>
      <c r="V113" s="107">
        <f t="shared" si="20"/>
        <v>0</v>
      </c>
      <c r="W113" s="21"/>
    </row>
    <row r="114" spans="1:23">
      <c r="A114" s="21"/>
      <c r="B114" s="256"/>
      <c r="C114" s="256"/>
      <c r="D114" s="256"/>
      <c r="E114" s="256"/>
      <c r="F114" s="256"/>
      <c r="G114" s="256"/>
      <c r="H114" s="256"/>
      <c r="I114" s="256"/>
      <c r="J114" s="256"/>
      <c r="K114" s="256"/>
      <c r="L114" s="256"/>
      <c r="M114" s="256"/>
      <c r="N114" s="86"/>
      <c r="O114" s="86"/>
      <c r="P114" s="107">
        <f t="shared" si="18"/>
        <v>0</v>
      </c>
      <c r="Q114" s="87"/>
      <c r="R114" s="86"/>
      <c r="S114" s="107">
        <f t="shared" si="19"/>
        <v>0</v>
      </c>
      <c r="T114" s="21"/>
      <c r="U114" s="86"/>
      <c r="V114" s="107">
        <f t="shared" si="20"/>
        <v>0</v>
      </c>
      <c r="W114" s="21"/>
    </row>
    <row r="115" spans="1:23">
      <c r="A115" s="21"/>
      <c r="B115" s="256"/>
      <c r="C115" s="256"/>
      <c r="D115" s="256"/>
      <c r="E115" s="256"/>
      <c r="F115" s="256"/>
      <c r="G115" s="256"/>
      <c r="H115" s="256"/>
      <c r="I115" s="256"/>
      <c r="J115" s="256"/>
      <c r="K115" s="256"/>
      <c r="L115" s="256"/>
      <c r="M115" s="256"/>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116</v>
      </c>
      <c r="N116" s="111">
        <f>SUM(N106:N115)</f>
        <v>0</v>
      </c>
      <c r="O116" s="111">
        <f>SUM(O106:O115)</f>
        <v>0</v>
      </c>
      <c r="P116" s="111">
        <f>SUM(P106:P115)</f>
        <v>0</v>
      </c>
      <c r="Q116" s="112"/>
      <c r="R116" s="111">
        <f>SUM(R106:R115)</f>
        <v>0</v>
      </c>
      <c r="S116" s="111">
        <f>SUM(S106:S115)</f>
        <v>0</v>
      </c>
      <c r="T116" s="113"/>
      <c r="U116" s="111">
        <f>SUM(U106:U115)</f>
        <v>0</v>
      </c>
      <c r="V116" s="111">
        <f>SUM(V106:V115)</f>
        <v>0</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117</v>
      </c>
      <c r="N118" s="129">
        <f>SUM(N74,N88,N102,N116)</f>
        <v>16250</v>
      </c>
      <c r="O118" s="129">
        <f>SUM(O74,O88,O102,O116)</f>
        <v>0</v>
      </c>
      <c r="P118" s="129">
        <f>SUM(P74,P88,P102,P116)</f>
        <v>16250</v>
      </c>
      <c r="Q118" s="130"/>
      <c r="R118" s="129">
        <f>SUM(R74,R88,R102,R116)</f>
        <v>0</v>
      </c>
      <c r="S118" s="129">
        <f>SUM(S74,S88,S102,S116)</f>
        <v>16250</v>
      </c>
      <c r="T118" s="130"/>
      <c r="U118" s="129">
        <f>SUM(U74,U88,U102,U116)</f>
        <v>0</v>
      </c>
      <c r="V118" s="129">
        <f>SUM(V74,V88,V102,V116)</f>
        <v>16250</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118</v>
      </c>
      <c r="N120" s="154">
        <f>SUM(N59,N118)</f>
        <v>52366.04</v>
      </c>
      <c r="O120" s="154">
        <f>SUM(O59,O118)</f>
        <v>0</v>
      </c>
      <c r="P120" s="154">
        <f>SUM(P59,P118)</f>
        <v>28955.64</v>
      </c>
      <c r="Q120" s="155"/>
      <c r="R120" s="154">
        <f>SUM(R59,R118)</f>
        <v>0</v>
      </c>
      <c r="S120" s="154">
        <f>SUM(S59,S118)</f>
        <v>28955.64</v>
      </c>
      <c r="T120" s="155"/>
      <c r="U120" s="154">
        <f>SUM(U59,U118)</f>
        <v>0</v>
      </c>
      <c r="V120" s="154">
        <f>SUM(V59,V118)</f>
        <v>28955.64</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119</v>
      </c>
      <c r="N122" s="159">
        <f>IF($J$6="Yes",N120*0.05,0)</f>
        <v>2618.3000000000002</v>
      </c>
      <c r="O122" s="159">
        <f>IF($J$6="Yes",O120*0.05,0)</f>
        <v>0</v>
      </c>
      <c r="P122" s="159">
        <f>SUM(N122:O122)</f>
        <v>2618.3000000000002</v>
      </c>
      <c r="Q122" s="155"/>
      <c r="R122" s="159">
        <f>IF($J$6="Yes",R120*0.05,0)</f>
        <v>0</v>
      </c>
      <c r="S122" s="159">
        <f t="shared" ref="S122" si="21">P122+R122</f>
        <v>2618.3000000000002</v>
      </c>
      <c r="T122" s="155" t="str">
        <f>IF(R122=0,"","Amendment total must equal zero")</f>
        <v/>
      </c>
      <c r="U122" s="159">
        <f>IF($J$6="Yes",U120*0.05,0)</f>
        <v>0</v>
      </c>
      <c r="V122" s="159">
        <f t="shared" ref="V122" si="22">S122+U122</f>
        <v>2618.3000000000002</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69" t="s">
        <v>120</v>
      </c>
      <c r="B125" s="270"/>
      <c r="C125" s="270"/>
      <c r="D125" s="270"/>
      <c r="E125" s="270"/>
      <c r="F125" s="270"/>
      <c r="G125" s="270"/>
      <c r="H125" s="270"/>
      <c r="I125" s="270"/>
      <c r="J125" s="270"/>
      <c r="K125" s="270"/>
      <c r="L125" s="270"/>
      <c r="M125" s="271"/>
      <c r="N125" s="160" t="s">
        <v>85</v>
      </c>
      <c r="O125" s="160" t="s">
        <v>86</v>
      </c>
      <c r="P125" s="160" t="s">
        <v>87</v>
      </c>
      <c r="Q125" s="160" t="s">
        <v>88</v>
      </c>
      <c r="R125" s="160" t="s">
        <v>89</v>
      </c>
      <c r="S125" s="160" t="s">
        <v>87</v>
      </c>
      <c r="T125" s="160" t="s">
        <v>88</v>
      </c>
      <c r="U125" s="160" t="s">
        <v>90</v>
      </c>
      <c r="V125" s="160" t="s">
        <v>87</v>
      </c>
      <c r="W125" s="160" t="s">
        <v>88</v>
      </c>
    </row>
    <row r="126" spans="1:23">
      <c r="A126" s="104" t="s">
        <v>91</v>
      </c>
      <c r="B126" s="255" t="s">
        <v>92</v>
      </c>
      <c r="C126" s="255"/>
      <c r="D126" s="255"/>
      <c r="E126" s="255"/>
      <c r="F126" s="255"/>
      <c r="G126" s="255"/>
      <c r="H126" s="255"/>
      <c r="I126" s="255"/>
      <c r="J126" s="255"/>
      <c r="K126" s="255"/>
      <c r="L126" s="255"/>
      <c r="M126" s="255"/>
      <c r="N126" s="105" t="s">
        <v>93</v>
      </c>
      <c r="O126" s="105" t="s">
        <v>93</v>
      </c>
      <c r="P126" s="105" t="s">
        <v>93</v>
      </c>
      <c r="Q126" s="105"/>
      <c r="R126" s="105" t="s">
        <v>93</v>
      </c>
      <c r="S126" s="105" t="s">
        <v>93</v>
      </c>
      <c r="T126" s="106"/>
      <c r="U126" s="105" t="s">
        <v>93</v>
      </c>
      <c r="V126" s="105" t="s">
        <v>93</v>
      </c>
      <c r="W126" s="106"/>
    </row>
    <row r="127" spans="1:23">
      <c r="A127" s="21"/>
      <c r="B127" s="268"/>
      <c r="C127" s="268"/>
      <c r="D127" s="268"/>
      <c r="E127" s="268"/>
      <c r="F127" s="268"/>
      <c r="G127" s="268"/>
      <c r="H127" s="268"/>
      <c r="I127" s="268"/>
      <c r="J127" s="268"/>
      <c r="K127" s="268"/>
      <c r="L127" s="268"/>
      <c r="M127" s="268"/>
      <c r="N127" s="86"/>
      <c r="O127" s="86"/>
      <c r="P127" s="107">
        <f>SUM(N127:O127)</f>
        <v>0</v>
      </c>
      <c r="Q127" s="87"/>
      <c r="R127" s="86"/>
      <c r="S127" s="107">
        <f>P127+R127</f>
        <v>0</v>
      </c>
      <c r="T127" s="21"/>
      <c r="U127" s="86"/>
      <c r="V127" s="107">
        <f>S127+U127</f>
        <v>0</v>
      </c>
      <c r="W127" s="21"/>
    </row>
    <row r="128" spans="1:23">
      <c r="A128" s="21"/>
      <c r="B128" s="268"/>
      <c r="C128" s="268"/>
      <c r="D128" s="268"/>
      <c r="E128" s="268"/>
      <c r="F128" s="268"/>
      <c r="G128" s="268"/>
      <c r="H128" s="268"/>
      <c r="I128" s="268"/>
      <c r="J128" s="268"/>
      <c r="K128" s="268"/>
      <c r="L128" s="268"/>
      <c r="M128" s="268"/>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68"/>
      <c r="C129" s="268"/>
      <c r="D129" s="268"/>
      <c r="E129" s="268"/>
      <c r="F129" s="268"/>
      <c r="G129" s="268"/>
      <c r="H129" s="268"/>
      <c r="I129" s="268"/>
      <c r="J129" s="268"/>
      <c r="K129" s="268"/>
      <c r="L129" s="268"/>
      <c r="M129" s="268"/>
      <c r="N129" s="86"/>
      <c r="O129" s="86"/>
      <c r="P129" s="107">
        <f t="shared" si="23"/>
        <v>0</v>
      </c>
      <c r="Q129" s="87"/>
      <c r="R129" s="86"/>
      <c r="S129" s="107">
        <f t="shared" si="24"/>
        <v>0</v>
      </c>
      <c r="T129" s="21"/>
      <c r="U129" s="86"/>
      <c r="V129" s="107">
        <f t="shared" si="25"/>
        <v>0</v>
      </c>
      <c r="W129" s="21"/>
    </row>
    <row r="130" spans="1:23">
      <c r="A130" s="21"/>
      <c r="B130" s="268"/>
      <c r="C130" s="268"/>
      <c r="D130" s="268"/>
      <c r="E130" s="268"/>
      <c r="F130" s="268"/>
      <c r="G130" s="268"/>
      <c r="H130" s="268"/>
      <c r="I130" s="268"/>
      <c r="J130" s="268"/>
      <c r="K130" s="268"/>
      <c r="L130" s="268"/>
      <c r="M130" s="268"/>
      <c r="N130" s="86"/>
      <c r="O130" s="86"/>
      <c r="P130" s="107">
        <f t="shared" si="23"/>
        <v>0</v>
      </c>
      <c r="Q130" s="87"/>
      <c r="R130" s="86"/>
      <c r="S130" s="107">
        <f t="shared" si="24"/>
        <v>0</v>
      </c>
      <c r="T130" s="21"/>
      <c r="U130" s="86"/>
      <c r="V130" s="107">
        <f t="shared" si="25"/>
        <v>0</v>
      </c>
      <c r="W130" s="21"/>
    </row>
    <row r="131" spans="1:23">
      <c r="A131" s="21"/>
      <c r="B131" s="268"/>
      <c r="C131" s="268"/>
      <c r="D131" s="268"/>
      <c r="E131" s="268"/>
      <c r="F131" s="268"/>
      <c r="G131" s="268"/>
      <c r="H131" s="268"/>
      <c r="I131" s="268"/>
      <c r="J131" s="268"/>
      <c r="K131" s="268"/>
      <c r="L131" s="268"/>
      <c r="M131" s="268"/>
      <c r="N131" s="86"/>
      <c r="O131" s="86"/>
      <c r="P131" s="107">
        <f t="shared" si="23"/>
        <v>0</v>
      </c>
      <c r="Q131" s="87"/>
      <c r="R131" s="86"/>
      <c r="S131" s="107">
        <f t="shared" si="24"/>
        <v>0</v>
      </c>
      <c r="T131" s="21"/>
      <c r="U131" s="86"/>
      <c r="V131" s="107">
        <f t="shared" si="25"/>
        <v>0</v>
      </c>
      <c r="W131" s="21"/>
    </row>
    <row r="132" spans="1:23">
      <c r="A132" s="21"/>
      <c r="B132" s="268"/>
      <c r="C132" s="268"/>
      <c r="D132" s="268"/>
      <c r="E132" s="268"/>
      <c r="F132" s="268"/>
      <c r="G132" s="268"/>
      <c r="H132" s="268"/>
      <c r="I132" s="268"/>
      <c r="J132" s="268"/>
      <c r="K132" s="268"/>
      <c r="L132" s="268"/>
      <c r="M132" s="268"/>
      <c r="N132" s="86"/>
      <c r="O132" s="86"/>
      <c r="P132" s="107">
        <f t="shared" si="23"/>
        <v>0</v>
      </c>
      <c r="Q132" s="87"/>
      <c r="R132" s="86"/>
      <c r="S132" s="107">
        <f t="shared" si="24"/>
        <v>0</v>
      </c>
      <c r="T132" s="21"/>
      <c r="U132" s="86"/>
      <c r="V132" s="107">
        <f t="shared" si="25"/>
        <v>0</v>
      </c>
      <c r="W132" s="21"/>
    </row>
    <row r="133" spans="1:23">
      <c r="A133" s="21"/>
      <c r="B133" s="268"/>
      <c r="C133" s="268"/>
      <c r="D133" s="268"/>
      <c r="E133" s="268"/>
      <c r="F133" s="268"/>
      <c r="G133" s="268"/>
      <c r="H133" s="268"/>
      <c r="I133" s="268"/>
      <c r="J133" s="268"/>
      <c r="K133" s="268"/>
      <c r="L133" s="268"/>
      <c r="M133" s="268"/>
      <c r="N133" s="86"/>
      <c r="O133" s="86"/>
      <c r="P133" s="107">
        <f t="shared" si="23"/>
        <v>0</v>
      </c>
      <c r="Q133" s="87"/>
      <c r="R133" s="86"/>
      <c r="S133" s="107">
        <f t="shared" si="24"/>
        <v>0</v>
      </c>
      <c r="T133" s="21"/>
      <c r="U133" s="86"/>
      <c r="V133" s="107">
        <f t="shared" si="25"/>
        <v>0</v>
      </c>
      <c r="W133" s="21"/>
    </row>
    <row r="134" spans="1:23">
      <c r="A134" s="21"/>
      <c r="B134" s="268"/>
      <c r="C134" s="268"/>
      <c r="D134" s="268"/>
      <c r="E134" s="268"/>
      <c r="F134" s="268"/>
      <c r="G134" s="268"/>
      <c r="H134" s="268"/>
      <c r="I134" s="268"/>
      <c r="J134" s="268"/>
      <c r="K134" s="268"/>
      <c r="L134" s="268"/>
      <c r="M134" s="268"/>
      <c r="N134" s="86"/>
      <c r="O134" s="86"/>
      <c r="P134" s="107">
        <f t="shared" si="23"/>
        <v>0</v>
      </c>
      <c r="Q134" s="87"/>
      <c r="R134" s="86"/>
      <c r="S134" s="107">
        <f t="shared" si="24"/>
        <v>0</v>
      </c>
      <c r="T134" s="21"/>
      <c r="U134" s="86"/>
      <c r="V134" s="107">
        <f t="shared" si="25"/>
        <v>0</v>
      </c>
      <c r="W134" s="21"/>
    </row>
    <row r="135" spans="1:23">
      <c r="A135" s="21"/>
      <c r="B135" s="268"/>
      <c r="C135" s="268"/>
      <c r="D135" s="268"/>
      <c r="E135" s="268"/>
      <c r="F135" s="268"/>
      <c r="G135" s="268"/>
      <c r="H135" s="268"/>
      <c r="I135" s="268"/>
      <c r="J135" s="268"/>
      <c r="K135" s="268"/>
      <c r="L135" s="268"/>
      <c r="M135" s="268"/>
      <c r="N135" s="86"/>
      <c r="O135" s="86"/>
      <c r="P135" s="107">
        <f t="shared" si="23"/>
        <v>0</v>
      </c>
      <c r="Q135" s="87"/>
      <c r="R135" s="86"/>
      <c r="S135" s="107">
        <f t="shared" si="24"/>
        <v>0</v>
      </c>
      <c r="T135" s="21"/>
      <c r="U135" s="86"/>
      <c r="V135" s="107">
        <f t="shared" si="25"/>
        <v>0</v>
      </c>
      <c r="W135" s="21"/>
    </row>
    <row r="136" spans="1:23">
      <c r="A136" s="21"/>
      <c r="B136" s="268"/>
      <c r="C136" s="268"/>
      <c r="D136" s="268"/>
      <c r="E136" s="268"/>
      <c r="F136" s="268"/>
      <c r="G136" s="268"/>
      <c r="H136" s="268"/>
      <c r="I136" s="268"/>
      <c r="J136" s="268"/>
      <c r="K136" s="268"/>
      <c r="L136" s="268"/>
      <c r="M136" s="268"/>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121</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122</v>
      </c>
      <c r="N139" s="165">
        <f>N120+N122+N137</f>
        <v>54984.34</v>
      </c>
      <c r="O139" s="165">
        <f>O120+O122+O137</f>
        <v>0</v>
      </c>
      <c r="P139" s="165">
        <f>P120+P122+P137</f>
        <v>31573.94</v>
      </c>
      <c r="Q139" s="155" t="str">
        <f>IF(O139=0,"","Amendment total must equal zero")</f>
        <v/>
      </c>
      <c r="R139" s="165">
        <f>R120+R122+R137</f>
        <v>0</v>
      </c>
      <c r="S139" s="165">
        <f>S120+S122+S137</f>
        <v>31573.94</v>
      </c>
      <c r="T139" s="155" t="str">
        <f>IF(R139=0,"","Amendment total must equal zero")</f>
        <v/>
      </c>
      <c r="U139" s="165">
        <f>U120+U122+U137</f>
        <v>0</v>
      </c>
      <c r="V139" s="165">
        <f>V120+V122+V137</f>
        <v>31573.94</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86</v>
      </c>
      <c r="P141" s="272" t="s">
        <v>123</v>
      </c>
      <c r="Q141" s="273"/>
      <c r="R141" s="167" t="s">
        <v>89</v>
      </c>
      <c r="S141" s="272" t="s">
        <v>123</v>
      </c>
      <c r="T141" s="273"/>
      <c r="U141" s="167" t="s">
        <v>90</v>
      </c>
      <c r="V141" s="272" t="s">
        <v>123</v>
      </c>
      <c r="W141" s="273"/>
    </row>
    <row r="142" spans="1:23">
      <c r="N142" s="168" t="s">
        <v>124</v>
      </c>
      <c r="O142" s="22"/>
      <c r="P142" s="274"/>
      <c r="Q142" s="275"/>
      <c r="R142" s="22"/>
      <c r="S142" s="274"/>
      <c r="T142" s="275"/>
      <c r="U142" s="22"/>
      <c r="V142" s="274"/>
      <c r="W142" s="275"/>
    </row>
    <row r="143" spans="1:23">
      <c r="N143" s="168" t="s">
        <v>125</v>
      </c>
      <c r="O143" s="23"/>
      <c r="P143" s="276"/>
      <c r="Q143" s="277"/>
      <c r="R143" s="23"/>
      <c r="S143" s="276"/>
      <c r="T143" s="277"/>
      <c r="U143" s="23"/>
      <c r="V143" s="276"/>
      <c r="W143" s="277"/>
    </row>
    <row r="144" spans="1:23">
      <c r="N144" s="168" t="s">
        <v>126</v>
      </c>
      <c r="O144" s="24"/>
      <c r="P144" s="278"/>
      <c r="Q144" s="279"/>
      <c r="R144" s="24"/>
      <c r="S144" s="278"/>
      <c r="T144" s="279"/>
      <c r="U144" s="24"/>
      <c r="V144" s="278"/>
      <c r="W144" s="279"/>
    </row>
  </sheetData>
  <sheetProtection algorithmName="SHA-512" hashValue="Jp9/Aty+YUk46Tn7LrLq+8PV73n0QFAmu0xPZWvr/vx6wVa6H1Lo8tdRsV1v24OfYx0Usz4Qhoaney1+p81Z3w==" saltValue="hMISWK7TAOlnafga8tUdMA==" spinCount="100000" sheet="1" objects="1" scenarios="1" formatColumns="0" selectLockedCells="1"/>
  <mergeCells count="109">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B105:M105"/>
    <mergeCell ref="B49:M49"/>
    <mergeCell ref="B63:M63"/>
    <mergeCell ref="B64:M64"/>
    <mergeCell ref="B65:M65"/>
    <mergeCell ref="B86:M86"/>
    <mergeCell ref="B66:M66"/>
    <mergeCell ref="A62:M62"/>
    <mergeCell ref="B91:M91"/>
    <mergeCell ref="B92:M92"/>
    <mergeCell ref="A76:M76"/>
    <mergeCell ref="B47:M47"/>
    <mergeCell ref="A61:W61"/>
    <mergeCell ref="B41:M41"/>
    <mergeCell ref="B42:M42"/>
    <mergeCell ref="B56:M56"/>
    <mergeCell ref="B48:M48"/>
    <mergeCell ref="A104:M104"/>
    <mergeCell ref="B99:M99"/>
    <mergeCell ref="B100:M100"/>
    <mergeCell ref="B101:M101"/>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A11:N14"/>
    <mergeCell ref="B18:M18"/>
    <mergeCell ref="B33:M33"/>
    <mergeCell ref="B20:M20"/>
    <mergeCell ref="A3:N3"/>
    <mergeCell ref="A17:M17"/>
    <mergeCell ref="B21:M21"/>
    <mergeCell ref="B22:M22"/>
    <mergeCell ref="B23:M23"/>
    <mergeCell ref="A16:W16"/>
    <mergeCell ref="M8:N8"/>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95" fitToWidth="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5" t="s">
        <v>127</v>
      </c>
      <c r="B1" s="285"/>
      <c r="C1" s="285"/>
      <c r="E1" s="285" t="s">
        <v>86</v>
      </c>
      <c r="F1" s="285"/>
      <c r="G1" s="285"/>
      <c r="I1" s="285" t="s">
        <v>89</v>
      </c>
      <c r="J1" s="285"/>
      <c r="K1" s="285"/>
      <c r="M1" s="285" t="s">
        <v>90</v>
      </c>
      <c r="N1" s="285"/>
      <c r="O1" s="285"/>
    </row>
    <row r="2" spans="1:15">
      <c r="A2" s="286" t="s">
        <v>128</v>
      </c>
      <c r="B2" s="286"/>
      <c r="C2" s="9" t="s">
        <v>93</v>
      </c>
      <c r="E2" s="286" t="s">
        <v>128</v>
      </c>
      <c r="F2" s="286"/>
      <c r="G2" s="9" t="s">
        <v>93</v>
      </c>
      <c r="I2" s="286" t="s">
        <v>128</v>
      </c>
      <c r="J2" s="286"/>
      <c r="K2" s="9" t="s">
        <v>93</v>
      </c>
      <c r="M2" s="286" t="s">
        <v>128</v>
      </c>
      <c r="N2" s="286"/>
      <c r="O2" s="9" t="s">
        <v>93</v>
      </c>
    </row>
    <row r="3" spans="1:15">
      <c r="A3" s="290" t="s">
        <v>129</v>
      </c>
      <c r="B3" s="291"/>
      <c r="C3" s="171"/>
      <c r="E3" s="290" t="s">
        <v>130</v>
      </c>
      <c r="F3" s="291"/>
      <c r="G3" s="171"/>
      <c r="I3" s="290" t="s">
        <v>130</v>
      </c>
      <c r="J3" s="291"/>
      <c r="K3" s="171"/>
      <c r="M3" s="290" t="s">
        <v>130</v>
      </c>
      <c r="N3" s="291"/>
      <c r="O3" s="171"/>
    </row>
    <row r="4" spans="1:15">
      <c r="A4" s="172" t="s">
        <v>131</v>
      </c>
      <c r="B4" s="169" t="s">
        <v>84</v>
      </c>
      <c r="C4" s="171">
        <f>'Budget Details &amp; Amendments'!N29</f>
        <v>1000</v>
      </c>
      <c r="E4" s="172" t="s">
        <v>131</v>
      </c>
      <c r="F4" s="169" t="s">
        <v>84</v>
      </c>
      <c r="G4" s="171">
        <f>'Budget Details &amp; Amendments'!P29</f>
        <v>1000</v>
      </c>
      <c r="I4" s="172" t="s">
        <v>131</v>
      </c>
      <c r="J4" s="169" t="s">
        <v>84</v>
      </c>
      <c r="K4" s="171">
        <f>'Budget Details &amp; Amendments'!S29</f>
        <v>1000</v>
      </c>
      <c r="M4" s="172" t="s">
        <v>131</v>
      </c>
      <c r="N4" s="169" t="s">
        <v>84</v>
      </c>
      <c r="O4" s="171">
        <f>'Budget Details &amp; Amendments'!V29</f>
        <v>1000</v>
      </c>
    </row>
    <row r="5" spans="1:15">
      <c r="A5" s="172" t="s">
        <v>132</v>
      </c>
      <c r="B5" s="169" t="s">
        <v>96</v>
      </c>
      <c r="C5" s="171">
        <f>'Budget Details &amp; Amendments'!N43</f>
        <v>23410.400000000001</v>
      </c>
      <c r="E5" s="172" t="s">
        <v>132</v>
      </c>
      <c r="F5" s="169" t="s">
        <v>96</v>
      </c>
      <c r="G5" s="171">
        <f>'Budget Details &amp; Amendments'!P43</f>
        <v>0</v>
      </c>
      <c r="I5" s="172" t="s">
        <v>132</v>
      </c>
      <c r="J5" s="169" t="s">
        <v>96</v>
      </c>
      <c r="K5" s="171">
        <f>'Budget Details &amp; Amendments'!S43</f>
        <v>0</v>
      </c>
      <c r="M5" s="172" t="s">
        <v>132</v>
      </c>
      <c r="N5" s="169" t="s">
        <v>96</v>
      </c>
      <c r="O5" s="171">
        <f>'Budget Details &amp; Amendments'!V43</f>
        <v>0</v>
      </c>
    </row>
    <row r="6" spans="1:15">
      <c r="A6" s="172" t="s">
        <v>133</v>
      </c>
      <c r="B6" s="169" t="s">
        <v>134</v>
      </c>
      <c r="C6" s="171">
        <f>'Budget Details &amp; Amendments'!N57</f>
        <v>11705.64</v>
      </c>
      <c r="E6" s="172" t="s">
        <v>133</v>
      </c>
      <c r="F6" s="169" t="s">
        <v>134</v>
      </c>
      <c r="G6" s="171">
        <f>'Budget Details &amp; Amendments'!P57</f>
        <v>11705.64</v>
      </c>
      <c r="I6" s="172" t="s">
        <v>133</v>
      </c>
      <c r="J6" s="169" t="s">
        <v>134</v>
      </c>
      <c r="K6" s="171">
        <f>'Budget Details &amp; Amendments'!S57</f>
        <v>11705.64</v>
      </c>
      <c r="M6" s="172" t="s">
        <v>133</v>
      </c>
      <c r="N6" s="169" t="s">
        <v>134</v>
      </c>
      <c r="O6" s="171">
        <f>'Budget Details &amp; Amendments'!V57</f>
        <v>11705.64</v>
      </c>
    </row>
    <row r="7" spans="1:15" s="9" customFormat="1">
      <c r="A7" s="173"/>
      <c r="B7" s="174" t="s">
        <v>135</v>
      </c>
      <c r="C7" s="175">
        <f>SUM(C4:C6)</f>
        <v>36116.04</v>
      </c>
      <c r="E7" s="173"/>
      <c r="F7" s="174" t="s">
        <v>135</v>
      </c>
      <c r="G7" s="175">
        <f>SUM(G4:G6)</f>
        <v>12705.64</v>
      </c>
      <c r="I7" s="173"/>
      <c r="J7" s="174" t="s">
        <v>135</v>
      </c>
      <c r="K7" s="175">
        <f>SUM(K4:K6)</f>
        <v>12705.64</v>
      </c>
      <c r="M7" s="173"/>
      <c r="N7" s="174" t="s">
        <v>135</v>
      </c>
      <c r="O7" s="175">
        <f>SUM(O4:O6)</f>
        <v>12705.64</v>
      </c>
    </row>
    <row r="9" spans="1:15">
      <c r="A9" s="286" t="s">
        <v>136</v>
      </c>
      <c r="B9" s="286"/>
      <c r="E9" s="286" t="s">
        <v>136</v>
      </c>
      <c r="F9" s="286"/>
      <c r="I9" s="286" t="s">
        <v>136</v>
      </c>
      <c r="J9" s="286"/>
      <c r="M9" s="286" t="s">
        <v>136</v>
      </c>
      <c r="N9" s="286"/>
    </row>
    <row r="10" spans="1:15">
      <c r="A10" s="172" t="s">
        <v>137</v>
      </c>
      <c r="B10" s="169" t="s">
        <v>106</v>
      </c>
      <c r="C10" s="171">
        <f>'Budget Details &amp; Amendments'!N74</f>
        <v>0</v>
      </c>
      <c r="E10" s="172" t="s">
        <v>137</v>
      </c>
      <c r="F10" s="169" t="s">
        <v>106</v>
      </c>
      <c r="G10" s="171">
        <f>'Budget Details &amp; Amendments'!P74</f>
        <v>0</v>
      </c>
      <c r="I10" s="172" t="s">
        <v>137</v>
      </c>
      <c r="J10" s="169" t="s">
        <v>106</v>
      </c>
      <c r="K10" s="171">
        <f>'Budget Details &amp; Amendments'!S74</f>
        <v>0</v>
      </c>
      <c r="M10" s="172" t="s">
        <v>137</v>
      </c>
      <c r="N10" s="169" t="s">
        <v>106</v>
      </c>
      <c r="O10" s="171">
        <f>'Budget Details &amp; Amendments'!V74</f>
        <v>0</v>
      </c>
    </row>
    <row r="11" spans="1:15">
      <c r="A11" s="172" t="s">
        <v>138</v>
      </c>
      <c r="B11" s="169" t="s">
        <v>108</v>
      </c>
      <c r="C11" s="171">
        <f>'Budget Details &amp; Amendments'!N88</f>
        <v>16250</v>
      </c>
      <c r="E11" s="172" t="s">
        <v>138</v>
      </c>
      <c r="F11" s="169" t="s">
        <v>108</v>
      </c>
      <c r="G11" s="171">
        <f>'Budget Details &amp; Amendments'!P88</f>
        <v>16250</v>
      </c>
      <c r="I11" s="172" t="s">
        <v>138</v>
      </c>
      <c r="J11" s="169" t="s">
        <v>108</v>
      </c>
      <c r="K11" s="171">
        <f>'Budget Details &amp; Amendments'!S88</f>
        <v>16250</v>
      </c>
      <c r="M11" s="172" t="s">
        <v>138</v>
      </c>
      <c r="N11" s="169" t="s">
        <v>108</v>
      </c>
      <c r="O11" s="171">
        <f>'Budget Details &amp; Amendments'!V88</f>
        <v>16250</v>
      </c>
    </row>
    <row r="12" spans="1:15">
      <c r="A12" s="172" t="s">
        <v>139</v>
      </c>
      <c r="B12" s="169" t="s">
        <v>113</v>
      </c>
      <c r="C12" s="171">
        <f>'Budget Details &amp; Amendments'!N102</f>
        <v>0</v>
      </c>
      <c r="E12" s="172" t="s">
        <v>139</v>
      </c>
      <c r="F12" s="169" t="s">
        <v>113</v>
      </c>
      <c r="G12" s="171">
        <f>'Budget Details &amp; Amendments'!P102</f>
        <v>0</v>
      </c>
      <c r="I12" s="172" t="s">
        <v>139</v>
      </c>
      <c r="J12" s="169" t="s">
        <v>113</v>
      </c>
      <c r="K12" s="171">
        <f>'Budget Details &amp; Amendments'!S102</f>
        <v>0</v>
      </c>
      <c r="M12" s="172" t="s">
        <v>139</v>
      </c>
      <c r="N12" s="169" t="s">
        <v>113</v>
      </c>
      <c r="O12" s="171">
        <f>'Budget Details &amp; Amendments'!V102</f>
        <v>0</v>
      </c>
    </row>
    <row r="13" spans="1:15">
      <c r="A13" s="176" t="s">
        <v>140</v>
      </c>
      <c r="B13" s="169" t="s">
        <v>115</v>
      </c>
      <c r="C13" s="171">
        <f>'Budget Details &amp; Amendments'!N116</f>
        <v>0</v>
      </c>
      <c r="E13" s="176" t="s">
        <v>140</v>
      </c>
      <c r="F13" s="169" t="s">
        <v>115</v>
      </c>
      <c r="G13" s="171">
        <f>'Budget Details &amp; Amendments'!P116</f>
        <v>0</v>
      </c>
      <c r="I13" s="176" t="s">
        <v>140</v>
      </c>
      <c r="J13" s="169" t="s">
        <v>115</v>
      </c>
      <c r="K13" s="171">
        <f>'Budget Details &amp; Amendments'!S116</f>
        <v>0</v>
      </c>
      <c r="M13" s="176" t="s">
        <v>140</v>
      </c>
      <c r="N13" s="169" t="s">
        <v>115</v>
      </c>
      <c r="O13" s="171">
        <f>'Budget Details &amp; Amendments'!V116</f>
        <v>0</v>
      </c>
    </row>
    <row r="14" spans="1:15" s="9" customFormat="1">
      <c r="A14" s="173"/>
      <c r="B14" s="174" t="s">
        <v>141</v>
      </c>
      <c r="C14" s="175">
        <f>SUM(C10:C13)</f>
        <v>16250</v>
      </c>
      <c r="E14" s="173"/>
      <c r="F14" s="174" t="s">
        <v>141</v>
      </c>
      <c r="G14" s="175">
        <f>SUM(G10:G13)</f>
        <v>16250</v>
      </c>
      <c r="I14" s="173"/>
      <c r="J14" s="174" t="s">
        <v>141</v>
      </c>
      <c r="K14" s="175">
        <f>SUM(K10:K13)</f>
        <v>16250</v>
      </c>
      <c r="M14" s="173"/>
      <c r="N14" s="174" t="s">
        <v>141</v>
      </c>
      <c r="O14" s="175">
        <f>SUM(O10:O13)</f>
        <v>16250</v>
      </c>
    </row>
    <row r="15" spans="1:15">
      <c r="C15" s="177"/>
      <c r="G15" s="177"/>
      <c r="K15" s="177"/>
      <c r="O15" s="177"/>
    </row>
    <row r="16" spans="1:15" s="9" customFormat="1">
      <c r="A16" s="178"/>
      <c r="B16" s="174" t="s">
        <v>142</v>
      </c>
      <c r="C16" s="175">
        <f>C7+C14</f>
        <v>52366.04</v>
      </c>
      <c r="E16" s="178"/>
      <c r="F16" s="174" t="s">
        <v>142</v>
      </c>
      <c r="G16" s="175">
        <f>G7+G14</f>
        <v>28955.64</v>
      </c>
      <c r="I16" s="178"/>
      <c r="J16" s="174" t="s">
        <v>142</v>
      </c>
      <c r="K16" s="175">
        <f>K7+K14</f>
        <v>28955.64</v>
      </c>
      <c r="M16" s="178"/>
      <c r="N16" s="174" t="s">
        <v>142</v>
      </c>
      <c r="O16" s="175">
        <f>O7+O14</f>
        <v>28955.64</v>
      </c>
    </row>
    <row r="17" spans="1:15">
      <c r="A17" s="179"/>
      <c r="B17" s="9"/>
      <c r="C17" s="177"/>
      <c r="E17" s="179"/>
      <c r="F17" s="9"/>
      <c r="G17" s="177"/>
      <c r="I17" s="179"/>
      <c r="J17" s="9"/>
      <c r="K17" s="177"/>
      <c r="M17" s="179"/>
      <c r="N17" s="9"/>
      <c r="O17" s="177"/>
    </row>
    <row r="18" spans="1:15" s="9" customFormat="1">
      <c r="A18" s="178" t="s">
        <v>143</v>
      </c>
      <c r="B18" s="174" t="s">
        <v>144</v>
      </c>
      <c r="C18" s="175">
        <f>'Budget Details &amp; Amendments'!N122</f>
        <v>2618.3000000000002</v>
      </c>
      <c r="E18" s="178" t="s">
        <v>143</v>
      </c>
      <c r="F18" s="174" t="s">
        <v>144</v>
      </c>
      <c r="G18" s="175">
        <f>'Budget Details &amp; Amendments'!P122</f>
        <v>2618.3000000000002</v>
      </c>
      <c r="I18" s="178" t="s">
        <v>143</v>
      </c>
      <c r="J18" s="174" t="s">
        <v>144</v>
      </c>
      <c r="K18" s="175">
        <f>'Budget Details &amp; Amendments'!S122</f>
        <v>2618.3000000000002</v>
      </c>
      <c r="M18" s="178" t="s">
        <v>143</v>
      </c>
      <c r="N18" s="174" t="s">
        <v>144</v>
      </c>
      <c r="O18" s="175">
        <f>'Budget Details &amp; Amendments'!V122</f>
        <v>2618.3000000000002</v>
      </c>
    </row>
    <row r="19" spans="1:15">
      <c r="A19" s="9"/>
      <c r="B19" s="9"/>
      <c r="C19" s="177"/>
      <c r="E19" s="9"/>
      <c r="F19" s="9"/>
      <c r="G19" s="177"/>
      <c r="I19" s="9"/>
      <c r="J19" s="9"/>
      <c r="K19" s="177"/>
      <c r="M19" s="9"/>
      <c r="N19" s="9"/>
      <c r="O19" s="177"/>
    </row>
    <row r="20" spans="1:15" s="9" customFormat="1">
      <c r="A20" s="178" t="s">
        <v>145</v>
      </c>
      <c r="B20" s="174" t="s">
        <v>146</v>
      </c>
      <c r="C20" s="175">
        <f>'Budget Details &amp; Amendments'!N137</f>
        <v>0</v>
      </c>
      <c r="E20" s="178" t="s">
        <v>145</v>
      </c>
      <c r="F20" s="174" t="s">
        <v>146</v>
      </c>
      <c r="G20" s="175">
        <f>'Budget Details &amp; Amendments'!P137</f>
        <v>0</v>
      </c>
      <c r="I20" s="178" t="s">
        <v>145</v>
      </c>
      <c r="J20" s="174" t="s">
        <v>146</v>
      </c>
      <c r="K20" s="175">
        <f>'Budget Details &amp; Amendments'!S137</f>
        <v>0</v>
      </c>
      <c r="M20" s="178" t="s">
        <v>145</v>
      </c>
      <c r="N20" s="174" t="s">
        <v>146</v>
      </c>
      <c r="O20" s="175">
        <f>'Budget Details &amp; Amendments'!V137</f>
        <v>0</v>
      </c>
    </row>
    <row r="21" spans="1:15">
      <c r="A21" s="9"/>
      <c r="B21" s="9"/>
      <c r="C21" s="177"/>
      <c r="E21" s="9"/>
      <c r="F21" s="9"/>
      <c r="G21" s="177"/>
      <c r="I21" s="9"/>
      <c r="J21" s="9"/>
      <c r="K21" s="177"/>
      <c r="M21" s="9"/>
      <c r="N21" s="9"/>
      <c r="O21" s="177"/>
    </row>
    <row r="22" spans="1:15" s="9" customFormat="1">
      <c r="A22" s="173"/>
      <c r="B22" s="174" t="s">
        <v>147</v>
      </c>
      <c r="C22" s="175">
        <f>C16+C18+C20</f>
        <v>54984.34</v>
      </c>
      <c r="E22" s="173"/>
      <c r="F22" s="174" t="s">
        <v>147</v>
      </c>
      <c r="G22" s="175">
        <f>G16+G18+G20</f>
        <v>31573.94</v>
      </c>
      <c r="I22" s="173"/>
      <c r="J22" s="174" t="s">
        <v>147</v>
      </c>
      <c r="K22" s="175">
        <f>K16+K18+K20</f>
        <v>31573.94</v>
      </c>
      <c r="M22" s="173"/>
      <c r="N22" s="174" t="s">
        <v>147</v>
      </c>
      <c r="O22" s="175">
        <f>O16+O18+O20</f>
        <v>31573.94</v>
      </c>
    </row>
    <row r="25" spans="1:15" ht="15.75" thickBot="1"/>
    <row r="26" spans="1:15" ht="15.75" thickBot="1">
      <c r="A26" s="287" t="s">
        <v>148</v>
      </c>
      <c r="B26" s="288"/>
      <c r="C26" s="288"/>
      <c r="D26" s="288"/>
      <c r="E26" s="288"/>
      <c r="F26" s="288"/>
      <c r="G26" s="289"/>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149</v>
      </c>
      <c r="E1" s="13"/>
      <c r="F1" s="14" t="s">
        <v>86</v>
      </c>
      <c r="G1" s="13"/>
      <c r="H1" s="12" t="s">
        <v>89</v>
      </c>
      <c r="I1" s="13"/>
      <c r="J1" s="12" t="s">
        <v>90</v>
      </c>
    </row>
    <row r="2" spans="1:10" ht="15.75">
      <c r="A2" s="15"/>
      <c r="B2" s="9"/>
      <c r="D2" s="16"/>
      <c r="F2" s="17"/>
      <c r="H2" s="16"/>
      <c r="J2" s="16"/>
    </row>
    <row r="3" spans="1:10" ht="15.75">
      <c r="A3" s="15" t="s">
        <v>150</v>
      </c>
      <c r="B3" s="9" t="str">
        <f>Narrative!C3</f>
        <v>Pathways Coordinator</v>
      </c>
      <c r="D3" s="16">
        <f>SUMIF('Budget Details &amp; Amendments'!$A$20:$A$136,1,'Budget Details &amp; Amendments'!$N$20:$N$136)</f>
        <v>34766.04</v>
      </c>
      <c r="F3" s="16">
        <f>SUMIF('Budget Details &amp; Amendments'!$A$20:$A$136,1,'Budget Details &amp; Amendments'!$P$19:$P$136)</f>
        <v>8193.64</v>
      </c>
      <c r="H3" s="16">
        <f>SUMIF('Budget Details &amp; Amendments'!$A$20:$A$136,1,'Budget Details &amp; Amendments'!$S$19:$S$136)</f>
        <v>8193.64</v>
      </c>
      <c r="J3" s="16">
        <f>SUMIF('Budget Details &amp; Amendments'!$A$20:$A$136,1,'Budget Details &amp; Amendments'!$V$19:$V$136)</f>
        <v>8193.64</v>
      </c>
    </row>
    <row r="4" spans="1:10" ht="15.75">
      <c r="A4" s="15" t="s">
        <v>151</v>
      </c>
      <c r="B4" s="9" t="str">
        <f>Narrative!C45</f>
        <v>Pathways on Wheels: Mobile Career Exploration Lab - Career Xplore</v>
      </c>
      <c r="D4" s="16">
        <f>SUMIF('Budget Details &amp; Amendments'!$A$20:$A$136,2,'Budget Details &amp; Amendments'!$N$20:$N$136)</f>
        <v>17250</v>
      </c>
      <c r="F4" s="16">
        <f>SUMIF('Budget Details &amp; Amendments'!$A$20:$A$136,2,'Budget Details &amp; Amendments'!$P$19:$P$136)</f>
        <v>15550</v>
      </c>
      <c r="H4" s="16">
        <f>SUMIF('Budget Details &amp; Amendments'!$A$20:$A$136,2,'Budget Details &amp; Amendments'!$S$19:$S$136)</f>
        <v>15550</v>
      </c>
      <c r="J4" s="16">
        <f>SUMIF('Budget Details &amp; Amendments'!$A$20:$A$136,2,'Budget Details &amp; Amendments'!$V$19:$V$136)</f>
        <v>15550</v>
      </c>
    </row>
    <row r="5" spans="1:10" ht="15.75">
      <c r="A5" s="15" t="s">
        <v>152</v>
      </c>
      <c r="B5" s="9">
        <f>Narrative!C87</f>
        <v>0</v>
      </c>
      <c r="D5" s="16">
        <f>SUMIF('Budget Details &amp; Amendments'!$A$20:$A$136,3,'Budget Details &amp; Amendments'!$N$20:$N$136)</f>
        <v>0</v>
      </c>
      <c r="F5" s="16">
        <f>SUMIF('Budget Details &amp; Amendments'!$A$20:$A$136,3,'Budget Details &amp; Amendments'!$P$19:$P$136)</f>
        <v>0</v>
      </c>
      <c r="H5" s="16">
        <f>SUMIF('Budget Details &amp; Amendments'!$A$20:$A$136,3,'Budget Details &amp; Amendments'!$S$19:$S$136)</f>
        <v>0</v>
      </c>
      <c r="J5" s="16">
        <f>SUMIF('Budget Details &amp; Amendments'!$A$20:$A$136,3,'Budget Details &amp; Amendments'!$V$19:$V$136)</f>
        <v>0</v>
      </c>
    </row>
    <row r="6" spans="1:10" ht="15.75">
      <c r="A6" s="15" t="s">
        <v>153</v>
      </c>
      <c r="B6" s="9">
        <f>Narrative!C129</f>
        <v>0</v>
      </c>
      <c r="D6" s="16">
        <f>SUMIF('Budget Details &amp; Amendments'!$A$20:$A$136,4,'Budget Details &amp; Amendments'!$N$20:$N$136)</f>
        <v>0</v>
      </c>
      <c r="F6" s="16">
        <f>SUMIF('Budget Details &amp; Amendments'!$A$20:$A$136,4,'Budget Details &amp; Amendments'!$P$19:$P$136)</f>
        <v>0</v>
      </c>
      <c r="H6" s="16">
        <f>SUMIF('Budget Details &amp; Amendments'!$A$20:$A$136,4,'Budget Details &amp; Amendments'!$S$19:$S$136)</f>
        <v>0</v>
      </c>
      <c r="J6" s="16">
        <f>SUMIF('Budget Details &amp; Amendments'!$A$20:$A$136,4,'Budget Details &amp; Amendments'!$V$19:$V$136)</f>
        <v>0</v>
      </c>
    </row>
    <row r="7" spans="1:10" ht="15.75">
      <c r="A7" s="15" t="s">
        <v>154</v>
      </c>
      <c r="B7" s="9">
        <f>Narrative!C171</f>
        <v>0</v>
      </c>
      <c r="D7" s="16">
        <f>SUMIF('Budget Details &amp; Amendments'!$A$20:$A$136,5,'Budget Details &amp; Amendments'!$N$20:$N$136)</f>
        <v>0</v>
      </c>
      <c r="F7" s="16">
        <f>SUMIF('Budget Details &amp; Amendments'!$A$20:$A$136,5,'Budget Details &amp; Amendments'!$P$19:$P$136)</f>
        <v>0</v>
      </c>
      <c r="H7" s="16">
        <f>SUMIF('Budget Details &amp; Amendments'!$A$20:$A$136,5,'Budget Details &amp; Amendments'!$S$19:$S$136)</f>
        <v>0</v>
      </c>
      <c r="J7" s="16">
        <f>SUMIF('Budget Details &amp; Amendments'!$A$20:$A$136,5,'Budget Details &amp; Amendments'!$V$19:$V$136)</f>
        <v>0</v>
      </c>
    </row>
    <row r="8" spans="1:10" ht="15.75">
      <c r="A8" s="15" t="s">
        <v>155</v>
      </c>
      <c r="B8" s="9">
        <f>Narrative!C213</f>
        <v>0</v>
      </c>
      <c r="D8" s="16">
        <f>SUMIF('Budget Details &amp; Amendments'!$A$20:$A$136,6,'Budget Details &amp; Amendments'!$N$20:$N$136)</f>
        <v>0</v>
      </c>
      <c r="F8" s="16">
        <f>SUMIF('Budget Details &amp; Amendments'!$A$20:$A$136,6,'Budget Details &amp; Amendments'!$P$19:$P$136)</f>
        <v>0</v>
      </c>
      <c r="H8" s="16">
        <f>SUMIF('Budget Details &amp; Amendments'!$A$20:$A$136,6,'Budget Details &amp; Amendments'!$S$19:$S$136)</f>
        <v>0</v>
      </c>
      <c r="J8" s="16">
        <f>SUMIF('Budget Details &amp; Amendments'!$A$20:$A$136,6,'Budget Details &amp; Amendments'!$V$19:$V$136)</f>
        <v>0</v>
      </c>
    </row>
    <row r="9" spans="1:10" ht="15.75">
      <c r="A9" s="15" t="s">
        <v>156</v>
      </c>
      <c r="B9" s="9">
        <f>Narrative!C255</f>
        <v>0</v>
      </c>
      <c r="D9" s="16">
        <f>SUMIF('Budget Details &amp; Amendments'!$A$20:$A$136,7,'Budget Details &amp; Amendments'!$N$20:$N$136)</f>
        <v>0</v>
      </c>
      <c r="F9" s="16">
        <f>SUMIF('Budget Details &amp; Amendments'!$A$20:$A$136,7,'Budget Details &amp; Amendments'!$P$19:$P$136)</f>
        <v>0</v>
      </c>
      <c r="H9" s="16">
        <f>SUMIF('Budget Details &amp; Amendments'!$A$20:$A$136,7,'Budget Details &amp; Amendments'!$S$19:$S$136)</f>
        <v>0</v>
      </c>
      <c r="J9" s="16">
        <f>SUMIF('Budget Details &amp; Amendments'!$A$20:$A$136,7,'Budget Details &amp; Amendments'!$V$19:$V$136)</f>
        <v>0</v>
      </c>
    </row>
    <row r="10" spans="1:10" ht="15.75">
      <c r="A10" s="15" t="s">
        <v>157</v>
      </c>
      <c r="B10" s="9">
        <f>Narrative!C297</f>
        <v>0</v>
      </c>
      <c r="D10" s="16">
        <f>SUMIF('Budget Details &amp; Amendments'!$A$20:$A$136,8,'Budget Details &amp; Amendments'!$N$20:$N$136)</f>
        <v>0</v>
      </c>
      <c r="F10" s="16">
        <f>SUMIF('Budget Details &amp; Amendments'!$A$20:$A$136,8,'Budget Details &amp; Amendments'!$P$19:$P$136)</f>
        <v>0</v>
      </c>
      <c r="H10" s="16">
        <f>SUMIF('Budget Details &amp; Amendments'!$A$20:$A$136,8,'Budget Details &amp; Amendments'!$S$19:$S$136)</f>
        <v>0</v>
      </c>
      <c r="J10" s="16">
        <f>SUMIF('Budget Details &amp; Amendments'!$A$20:$A$136,8,'Budget Details &amp; Amendments'!$V$19:$V$136)</f>
        <v>0</v>
      </c>
    </row>
    <row r="11" spans="1:10" ht="15.75">
      <c r="A11" s="15" t="s">
        <v>158</v>
      </c>
      <c r="B11" s="9">
        <f>Narrative!C339</f>
        <v>0</v>
      </c>
      <c r="D11" s="16">
        <f>SUMIF('Budget Details &amp; Amendments'!$A$20:$A$136,9,'Budget Details &amp; Amendments'!$N$20:$N$136)</f>
        <v>0</v>
      </c>
      <c r="F11" s="16">
        <f>SUMIF('Budget Details &amp; Amendments'!$A$20:$A$136,9,'Budget Details &amp; Amendments'!$P$19:$P$136)</f>
        <v>0</v>
      </c>
      <c r="H11" s="16">
        <f>SUMIF('Budget Details &amp; Amendments'!$A$20:$A$136,9,'Budget Details &amp; Amendments'!$S$19:$S$136)</f>
        <v>0</v>
      </c>
      <c r="J11" s="16">
        <f>SUMIF('Budget Details &amp; Amendments'!$A$20:$A$136,9,'Budget Details &amp; Amendments'!$V$19:$V$136)</f>
        <v>0</v>
      </c>
    </row>
    <row r="12" spans="1:10" ht="15.75">
      <c r="A12" s="15" t="s">
        <v>159</v>
      </c>
      <c r="B12" s="9">
        <f>Narrative!C381</f>
        <v>0</v>
      </c>
      <c r="D12" s="16">
        <f>SUMIF('Budget Details &amp; Amendments'!$A$20:$A$136,10,'Budget Details &amp; Amendments'!$N$20:$N$136)</f>
        <v>0</v>
      </c>
      <c r="F12" s="16">
        <f>SUMIF('Budget Details &amp; Amendments'!$A$20:$A$136,10,'Budget Details &amp; Amendments'!$P$19:$P$136)</f>
        <v>0</v>
      </c>
      <c r="H12" s="16">
        <f>SUMIF('Budget Details &amp; Amendments'!$A$20:$A$136,10,'Budget Details &amp; Amendments'!$S$19:$S$136)</f>
        <v>0</v>
      </c>
      <c r="J12" s="16">
        <f>SUMIF('Budget Details &amp; Amendments'!$A$20:$A$136,10,'Budget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6" zoomScaleNormal="100" workbookViewId="0">
      <selection activeCell="E64" sqref="E64:I64"/>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8" t="s">
        <v>160</v>
      </c>
      <c r="B10" s="298"/>
      <c r="C10" s="298"/>
      <c r="D10" s="298"/>
      <c r="E10" s="298"/>
      <c r="F10" s="298"/>
      <c r="G10" s="298"/>
      <c r="H10" s="298"/>
      <c r="I10" s="298"/>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7" t="s">
        <v>161</v>
      </c>
      <c r="B12" s="297"/>
      <c r="C12" s="297"/>
      <c r="D12" s="297"/>
      <c r="E12" s="297"/>
      <c r="F12" s="297"/>
      <c r="G12" s="297"/>
      <c r="H12" s="297"/>
      <c r="I12" s="297"/>
      <c r="J12" s="80"/>
      <c r="K12" s="80"/>
      <c r="L12" s="80"/>
      <c r="M12" s="80"/>
      <c r="N12" s="80"/>
      <c r="O12" s="80"/>
      <c r="P12" s="80"/>
      <c r="Q12" s="80"/>
      <c r="R12" s="80"/>
      <c r="S12" s="80"/>
      <c r="T12" s="80"/>
      <c r="U12" s="80"/>
      <c r="V12" s="80"/>
      <c r="W12" s="80"/>
      <c r="X12" s="80"/>
    </row>
    <row r="13" spans="1:24" ht="15" customHeight="1">
      <c r="A13" s="297"/>
      <c r="B13" s="297"/>
      <c r="C13" s="297"/>
      <c r="D13" s="297"/>
      <c r="E13" s="297"/>
      <c r="F13" s="297"/>
      <c r="G13" s="297"/>
      <c r="H13" s="297"/>
      <c r="I13" s="297"/>
      <c r="J13" s="80"/>
      <c r="K13" s="80"/>
      <c r="L13" s="80"/>
      <c r="M13" s="80"/>
      <c r="N13" s="80"/>
      <c r="O13" s="80"/>
      <c r="P13" s="80"/>
      <c r="Q13" s="80"/>
      <c r="R13" s="80"/>
      <c r="S13" s="80"/>
      <c r="T13" s="80"/>
      <c r="U13" s="80"/>
      <c r="V13" s="80"/>
      <c r="W13" s="80"/>
      <c r="X13" s="80"/>
    </row>
    <row r="14" spans="1:24" ht="15" customHeight="1">
      <c r="A14" s="297"/>
      <c r="B14" s="297"/>
      <c r="C14" s="297"/>
      <c r="D14" s="297"/>
      <c r="E14" s="297"/>
      <c r="F14" s="297"/>
      <c r="G14" s="297"/>
      <c r="H14" s="297"/>
      <c r="I14" s="297"/>
      <c r="J14" s="80"/>
      <c r="K14" s="80"/>
      <c r="L14" s="80"/>
      <c r="M14" s="80"/>
      <c r="N14" s="80"/>
      <c r="O14" s="80"/>
      <c r="P14" s="80"/>
      <c r="Q14" s="80"/>
      <c r="R14" s="80"/>
      <c r="S14" s="80"/>
      <c r="T14" s="80"/>
      <c r="U14" s="80"/>
      <c r="V14" s="80"/>
      <c r="W14" s="80"/>
      <c r="X14" s="80"/>
    </row>
    <row r="15" spans="1:24" ht="15" customHeight="1">
      <c r="A15" s="297"/>
      <c r="B15" s="297"/>
      <c r="C15" s="297"/>
      <c r="D15" s="297"/>
      <c r="E15" s="297"/>
      <c r="F15" s="297"/>
      <c r="G15" s="297"/>
      <c r="H15" s="297"/>
      <c r="I15" s="297"/>
      <c r="J15" s="80"/>
      <c r="K15" s="80"/>
      <c r="L15" s="80"/>
      <c r="M15" s="80"/>
      <c r="N15" s="80"/>
      <c r="O15" s="80"/>
      <c r="P15" s="80"/>
      <c r="Q15" s="80"/>
      <c r="R15" s="80"/>
      <c r="S15" s="80"/>
      <c r="T15" s="80"/>
      <c r="U15" s="80"/>
      <c r="V15" s="80"/>
      <c r="W15" s="80"/>
      <c r="X15" s="80"/>
    </row>
    <row r="16" spans="1:24" ht="15" customHeight="1">
      <c r="A16" s="297"/>
      <c r="B16" s="297"/>
      <c r="C16" s="297"/>
      <c r="D16" s="297"/>
      <c r="E16" s="297"/>
      <c r="F16" s="297"/>
      <c r="G16" s="297"/>
      <c r="H16" s="297"/>
      <c r="I16" s="297"/>
      <c r="J16" s="80"/>
      <c r="K16" s="80"/>
      <c r="L16" s="80"/>
      <c r="M16" s="80"/>
      <c r="N16" s="80"/>
      <c r="O16" s="80"/>
      <c r="P16" s="80"/>
      <c r="Q16" s="80"/>
      <c r="R16" s="80"/>
      <c r="S16" s="80"/>
      <c r="T16" s="80"/>
      <c r="U16" s="80"/>
      <c r="V16" s="80"/>
      <c r="W16" s="80"/>
      <c r="X16" s="80"/>
    </row>
    <row r="17" spans="1:24" ht="15" customHeight="1">
      <c r="A17" s="297"/>
      <c r="B17" s="297"/>
      <c r="C17" s="297"/>
      <c r="D17" s="297"/>
      <c r="E17" s="297"/>
      <c r="F17" s="297"/>
      <c r="G17" s="297"/>
      <c r="H17" s="297"/>
      <c r="I17" s="297"/>
      <c r="J17" s="80"/>
      <c r="K17" s="80"/>
      <c r="L17" s="80"/>
      <c r="M17" s="80"/>
      <c r="N17" s="80"/>
      <c r="O17" s="80"/>
      <c r="P17" s="80"/>
      <c r="Q17" s="80"/>
      <c r="R17" s="80"/>
      <c r="S17" s="80"/>
      <c r="T17" s="80"/>
      <c r="U17" s="80"/>
      <c r="V17" s="80"/>
      <c r="W17" s="80"/>
      <c r="X17" s="80"/>
    </row>
    <row r="18" spans="1:24" ht="15" customHeight="1">
      <c r="A18" s="297"/>
      <c r="B18" s="297"/>
      <c r="C18" s="297"/>
      <c r="D18" s="297"/>
      <c r="E18" s="297"/>
      <c r="F18" s="297"/>
      <c r="G18" s="297"/>
      <c r="H18" s="297"/>
      <c r="I18" s="297"/>
      <c r="J18" s="80"/>
      <c r="K18" s="80"/>
      <c r="L18" s="80"/>
      <c r="M18" s="80"/>
      <c r="N18" s="80"/>
      <c r="O18" s="80"/>
      <c r="P18" s="80"/>
      <c r="Q18" s="80"/>
      <c r="R18" s="80"/>
      <c r="S18" s="80"/>
      <c r="T18" s="80"/>
      <c r="U18" s="80"/>
      <c r="V18" s="80"/>
      <c r="W18" s="80"/>
      <c r="X18" s="80"/>
    </row>
    <row r="19" spans="1:24" ht="15" customHeight="1">
      <c r="A19" s="297"/>
      <c r="B19" s="297"/>
      <c r="C19" s="297"/>
      <c r="D19" s="297"/>
      <c r="E19" s="297"/>
      <c r="F19" s="297"/>
      <c r="G19" s="297"/>
      <c r="H19" s="297"/>
      <c r="I19" s="297"/>
      <c r="J19" s="80"/>
      <c r="K19" s="80"/>
      <c r="L19" s="80"/>
      <c r="M19" s="80"/>
      <c r="N19" s="80"/>
      <c r="O19" s="80"/>
      <c r="P19" s="80"/>
      <c r="Q19" s="80"/>
      <c r="R19" s="80"/>
      <c r="S19" s="80"/>
      <c r="T19" s="80"/>
      <c r="U19" s="80"/>
      <c r="V19" s="80"/>
      <c r="W19" s="80"/>
      <c r="X19" s="80"/>
    </row>
    <row r="20" spans="1:24" ht="15" customHeight="1">
      <c r="A20" s="297"/>
      <c r="B20" s="297"/>
      <c r="C20" s="297"/>
      <c r="D20" s="297"/>
      <c r="E20" s="297"/>
      <c r="F20" s="297"/>
      <c r="G20" s="297"/>
      <c r="H20" s="297"/>
      <c r="I20" s="297"/>
      <c r="J20" s="80"/>
      <c r="K20" s="80"/>
      <c r="L20" s="80"/>
      <c r="M20" s="80"/>
      <c r="N20" s="80"/>
      <c r="O20" s="80"/>
      <c r="P20" s="80"/>
      <c r="Q20" s="80"/>
      <c r="R20" s="80"/>
      <c r="S20" s="80"/>
      <c r="T20" s="80"/>
      <c r="U20" s="80"/>
      <c r="V20" s="80"/>
      <c r="W20" s="80"/>
      <c r="X20" s="80"/>
    </row>
    <row r="21" spans="1:24" ht="15" customHeight="1">
      <c r="A21" s="297"/>
      <c r="B21" s="297"/>
      <c r="C21" s="297"/>
      <c r="D21" s="297"/>
      <c r="E21" s="297"/>
      <c r="F21" s="297"/>
      <c r="G21" s="297"/>
      <c r="H21" s="297"/>
      <c r="I21" s="297"/>
      <c r="J21" s="80"/>
      <c r="K21" s="80"/>
      <c r="L21" s="80"/>
      <c r="M21" s="80"/>
      <c r="N21" s="80"/>
      <c r="O21" s="80"/>
      <c r="P21" s="80"/>
      <c r="Q21" s="80"/>
      <c r="R21" s="80"/>
      <c r="S21" s="80"/>
      <c r="T21" s="80"/>
      <c r="U21" s="80"/>
      <c r="V21" s="80"/>
      <c r="W21" s="80"/>
      <c r="X21" s="80"/>
    </row>
    <row r="22" spans="1:24" ht="15" customHeight="1">
      <c r="A22" s="297"/>
      <c r="B22" s="297"/>
      <c r="C22" s="297"/>
      <c r="D22" s="297"/>
      <c r="E22" s="297"/>
      <c r="F22" s="297"/>
      <c r="G22" s="297"/>
      <c r="H22" s="297"/>
      <c r="I22" s="297"/>
      <c r="J22" s="80"/>
      <c r="K22" s="80"/>
      <c r="L22" s="80"/>
      <c r="M22" s="80"/>
      <c r="N22" s="80"/>
      <c r="O22" s="80"/>
      <c r="P22" s="80"/>
      <c r="Q22" s="80"/>
      <c r="R22" s="80"/>
      <c r="S22" s="80"/>
      <c r="T22" s="80"/>
      <c r="U22" s="80"/>
      <c r="V22" s="80"/>
      <c r="W22" s="80"/>
      <c r="X22" s="80"/>
    </row>
    <row r="23" spans="1:24" ht="15" customHeight="1">
      <c r="A23" s="297"/>
      <c r="B23" s="297"/>
      <c r="C23" s="297"/>
      <c r="D23" s="297"/>
      <c r="E23" s="297"/>
      <c r="F23" s="297"/>
      <c r="G23" s="297"/>
      <c r="H23" s="297"/>
      <c r="I23" s="297"/>
      <c r="J23" s="80"/>
      <c r="K23" s="80"/>
      <c r="L23" s="80"/>
      <c r="M23" s="80"/>
      <c r="N23" s="80"/>
      <c r="O23" s="80"/>
      <c r="P23" s="80"/>
      <c r="Q23" s="80"/>
      <c r="R23" s="80"/>
      <c r="S23" s="80"/>
      <c r="T23" s="80"/>
      <c r="U23" s="80"/>
      <c r="V23" s="80"/>
      <c r="W23" s="80"/>
      <c r="X23" s="80"/>
    </row>
    <row r="24" spans="1:24" ht="15" customHeight="1">
      <c r="A24" s="297"/>
      <c r="B24" s="297"/>
      <c r="C24" s="297"/>
      <c r="D24" s="297"/>
      <c r="E24" s="297"/>
      <c r="F24" s="297"/>
      <c r="G24" s="297"/>
      <c r="H24" s="297"/>
      <c r="I24" s="297"/>
      <c r="J24" s="80"/>
      <c r="K24" s="80"/>
      <c r="L24" s="80"/>
      <c r="M24" s="80"/>
      <c r="N24" s="80"/>
      <c r="O24" s="80"/>
      <c r="P24" s="80"/>
      <c r="Q24" s="80"/>
      <c r="R24" s="80"/>
      <c r="S24" s="80"/>
      <c r="T24" s="80"/>
      <c r="U24" s="80"/>
      <c r="V24" s="80"/>
      <c r="W24" s="80"/>
      <c r="X24" s="80"/>
    </row>
    <row r="25" spans="1:24" ht="15" customHeight="1">
      <c r="A25" s="297"/>
      <c r="B25" s="297"/>
      <c r="C25" s="297"/>
      <c r="D25" s="297"/>
      <c r="E25" s="297"/>
      <c r="F25" s="297"/>
      <c r="G25" s="297"/>
      <c r="H25" s="297"/>
      <c r="I25" s="297"/>
      <c r="J25" s="80"/>
      <c r="K25" s="80"/>
      <c r="L25" s="80"/>
      <c r="M25" s="80"/>
      <c r="N25" s="80"/>
      <c r="O25" s="80"/>
      <c r="P25" s="80"/>
      <c r="Q25" s="80"/>
      <c r="R25" s="80"/>
      <c r="S25" s="80"/>
      <c r="T25" s="80"/>
      <c r="U25" s="80"/>
      <c r="V25" s="80"/>
      <c r="W25" s="80"/>
      <c r="X25" s="80"/>
    </row>
    <row r="26" spans="1:24" ht="15" customHeight="1">
      <c r="A26" s="297"/>
      <c r="B26" s="297"/>
      <c r="C26" s="297"/>
      <c r="D26" s="297"/>
      <c r="E26" s="297"/>
      <c r="F26" s="297"/>
      <c r="G26" s="297"/>
      <c r="H26" s="297"/>
      <c r="I26" s="297"/>
      <c r="J26" s="80"/>
      <c r="K26" s="80"/>
      <c r="L26" s="80"/>
      <c r="M26" s="80"/>
      <c r="N26" s="80"/>
      <c r="O26" s="80"/>
      <c r="P26" s="80"/>
      <c r="Q26" s="80"/>
      <c r="R26" s="80"/>
      <c r="S26" s="80"/>
      <c r="T26" s="80"/>
      <c r="U26" s="80"/>
      <c r="V26" s="80"/>
      <c r="W26" s="80"/>
      <c r="X26" s="80"/>
    </row>
    <row r="27" spans="1:24" ht="15" customHeight="1">
      <c r="A27" s="297"/>
      <c r="B27" s="297"/>
      <c r="C27" s="297"/>
      <c r="D27" s="297"/>
      <c r="E27" s="297"/>
      <c r="F27" s="297"/>
      <c r="G27" s="297"/>
      <c r="H27" s="297"/>
      <c r="I27" s="297"/>
      <c r="J27" s="80"/>
      <c r="K27" s="80"/>
      <c r="L27" s="80"/>
      <c r="M27" s="80"/>
      <c r="N27" s="80"/>
      <c r="O27" s="80"/>
      <c r="P27" s="80"/>
      <c r="Q27" s="80"/>
      <c r="R27" s="80"/>
      <c r="S27" s="80"/>
      <c r="T27" s="80"/>
      <c r="U27" s="80"/>
      <c r="V27" s="80"/>
      <c r="W27" s="80"/>
      <c r="X27" s="80"/>
    </row>
    <row r="28" spans="1:24" ht="15" customHeight="1">
      <c r="A28" s="297"/>
      <c r="B28" s="297"/>
      <c r="C28" s="297"/>
      <c r="D28" s="297"/>
      <c r="E28" s="297"/>
      <c r="F28" s="297"/>
      <c r="G28" s="297"/>
      <c r="H28" s="297"/>
      <c r="I28" s="297"/>
      <c r="J28" s="80"/>
      <c r="K28" s="80"/>
      <c r="L28" s="80"/>
      <c r="M28" s="80"/>
      <c r="N28" s="80"/>
      <c r="O28" s="80"/>
      <c r="P28" s="80"/>
      <c r="Q28" s="80"/>
      <c r="R28" s="80"/>
      <c r="S28" s="80"/>
      <c r="T28" s="80"/>
      <c r="U28" s="80"/>
      <c r="V28" s="80"/>
      <c r="W28" s="80"/>
      <c r="X28" s="80"/>
    </row>
    <row r="29" spans="1:24" ht="15" customHeight="1">
      <c r="A29" s="297"/>
      <c r="B29" s="297"/>
      <c r="C29" s="297"/>
      <c r="D29" s="297"/>
      <c r="E29" s="297"/>
      <c r="F29" s="297"/>
      <c r="G29" s="297"/>
      <c r="H29" s="297"/>
      <c r="I29" s="297"/>
      <c r="J29" s="80"/>
      <c r="K29" s="80"/>
      <c r="L29" s="80"/>
      <c r="M29" s="80"/>
      <c r="N29" s="80"/>
      <c r="O29" s="80"/>
      <c r="P29" s="80"/>
      <c r="Q29" s="80"/>
      <c r="R29" s="80"/>
      <c r="S29" s="80"/>
      <c r="T29" s="80"/>
      <c r="U29" s="80"/>
      <c r="V29" s="80"/>
      <c r="W29" s="80"/>
      <c r="X29" s="80"/>
    </row>
    <row r="30" spans="1:24" ht="15" customHeight="1">
      <c r="A30" s="297"/>
      <c r="B30" s="297"/>
      <c r="C30" s="297"/>
      <c r="D30" s="297"/>
      <c r="E30" s="297"/>
      <c r="F30" s="297"/>
      <c r="G30" s="297"/>
      <c r="H30" s="297"/>
      <c r="I30" s="297"/>
      <c r="J30" s="80"/>
      <c r="K30" s="80"/>
      <c r="L30" s="80"/>
      <c r="M30" s="80"/>
      <c r="N30" s="80"/>
      <c r="O30" s="80"/>
      <c r="P30" s="80"/>
      <c r="Q30" s="80"/>
      <c r="R30" s="80"/>
      <c r="S30" s="80"/>
      <c r="T30" s="80"/>
      <c r="U30" s="80"/>
      <c r="V30" s="80"/>
      <c r="W30" s="80"/>
      <c r="X30" s="80"/>
    </row>
    <row r="31" spans="1:24" ht="15" customHeight="1">
      <c r="A31" s="297"/>
      <c r="B31" s="297"/>
      <c r="C31" s="297"/>
      <c r="D31" s="297"/>
      <c r="E31" s="297"/>
      <c r="F31" s="297"/>
      <c r="G31" s="297"/>
      <c r="H31" s="297"/>
      <c r="I31" s="297"/>
      <c r="J31" s="80"/>
      <c r="K31" s="80"/>
      <c r="L31" s="80"/>
      <c r="M31" s="80"/>
      <c r="N31" s="80"/>
      <c r="O31" s="80"/>
      <c r="P31" s="80"/>
      <c r="Q31" s="80"/>
      <c r="R31" s="80"/>
      <c r="S31" s="80"/>
      <c r="T31" s="80"/>
      <c r="U31" s="80"/>
      <c r="V31" s="80"/>
      <c r="W31" s="80"/>
      <c r="X31" s="80"/>
    </row>
    <row r="32" spans="1:24" ht="15" customHeight="1">
      <c r="A32" s="297"/>
      <c r="B32" s="297"/>
      <c r="C32" s="297"/>
      <c r="D32" s="297"/>
      <c r="E32" s="297"/>
      <c r="F32" s="297"/>
      <c r="G32" s="297"/>
      <c r="H32" s="297"/>
      <c r="I32" s="297"/>
      <c r="J32" s="80"/>
      <c r="K32" s="80"/>
      <c r="L32" s="80"/>
      <c r="M32" s="80"/>
      <c r="N32" s="80"/>
      <c r="O32" s="80"/>
      <c r="P32" s="80"/>
      <c r="Q32" s="80"/>
      <c r="R32" s="80"/>
      <c r="S32" s="80"/>
      <c r="T32" s="80"/>
      <c r="U32" s="80"/>
      <c r="V32" s="80"/>
      <c r="W32" s="80"/>
      <c r="X32" s="80"/>
    </row>
    <row r="33" spans="1:24" ht="15" customHeight="1">
      <c r="A33" s="297"/>
      <c r="B33" s="297"/>
      <c r="C33" s="297"/>
      <c r="D33" s="297"/>
      <c r="E33" s="297"/>
      <c r="F33" s="297"/>
      <c r="G33" s="297"/>
      <c r="H33" s="297"/>
      <c r="I33" s="297"/>
      <c r="J33" s="80"/>
      <c r="K33" s="80"/>
      <c r="L33" s="80"/>
      <c r="M33" s="80"/>
      <c r="N33" s="80"/>
      <c r="O33" s="80"/>
      <c r="P33" s="80"/>
      <c r="Q33" s="80"/>
      <c r="R33" s="80"/>
      <c r="S33" s="80"/>
      <c r="T33" s="80"/>
      <c r="U33" s="80"/>
      <c r="V33" s="80"/>
      <c r="W33" s="80"/>
      <c r="X33" s="80"/>
    </row>
    <row r="34" spans="1:24" ht="15" customHeight="1">
      <c r="A34" s="297"/>
      <c r="B34" s="297"/>
      <c r="C34" s="297"/>
      <c r="D34" s="297"/>
      <c r="E34" s="297"/>
      <c r="F34" s="297"/>
      <c r="G34" s="297"/>
      <c r="H34" s="297"/>
      <c r="I34" s="297"/>
      <c r="J34" s="80"/>
      <c r="K34" s="80"/>
      <c r="L34" s="80"/>
      <c r="M34" s="80"/>
      <c r="N34" s="80"/>
      <c r="O34" s="80"/>
      <c r="P34" s="80"/>
      <c r="Q34" s="80"/>
      <c r="R34" s="80"/>
      <c r="S34" s="80"/>
      <c r="T34" s="80"/>
      <c r="U34" s="80"/>
      <c r="V34" s="80"/>
      <c r="W34" s="80"/>
      <c r="X34" s="80"/>
    </row>
    <row r="35" spans="1:24" ht="15" customHeight="1">
      <c r="A35" s="297"/>
      <c r="B35" s="297"/>
      <c r="C35" s="297"/>
      <c r="D35" s="297"/>
      <c r="E35" s="297"/>
      <c r="F35" s="297"/>
      <c r="G35" s="297"/>
      <c r="H35" s="297"/>
      <c r="I35" s="297"/>
      <c r="J35" s="80"/>
      <c r="K35" s="80"/>
      <c r="L35" s="80"/>
      <c r="M35" s="80"/>
      <c r="N35" s="80"/>
      <c r="O35" s="80"/>
      <c r="P35" s="80"/>
      <c r="Q35" s="80"/>
      <c r="R35" s="80"/>
      <c r="S35" s="80"/>
      <c r="T35" s="80"/>
      <c r="U35" s="80"/>
      <c r="V35" s="80"/>
      <c r="W35" s="80"/>
      <c r="X35" s="80"/>
    </row>
    <row r="36" spans="1:24" ht="15" customHeight="1">
      <c r="A36" s="297"/>
      <c r="B36" s="297"/>
      <c r="C36" s="297"/>
      <c r="D36" s="297"/>
      <c r="E36" s="297"/>
      <c r="F36" s="297"/>
      <c r="G36" s="297"/>
      <c r="H36" s="297"/>
      <c r="I36" s="297"/>
      <c r="J36" s="80"/>
      <c r="K36" s="80"/>
      <c r="L36" s="80"/>
      <c r="M36" s="80"/>
      <c r="N36" s="80"/>
      <c r="O36" s="80"/>
      <c r="P36" s="80"/>
      <c r="Q36" s="80"/>
      <c r="R36" s="80"/>
      <c r="S36" s="80"/>
      <c r="T36" s="80"/>
      <c r="U36" s="80"/>
      <c r="V36" s="80"/>
      <c r="W36" s="80"/>
      <c r="X36" s="80"/>
    </row>
    <row r="37" spans="1:24" ht="15" customHeight="1">
      <c r="A37" s="297"/>
      <c r="B37" s="297"/>
      <c r="C37" s="297"/>
      <c r="D37" s="297"/>
      <c r="E37" s="297"/>
      <c r="F37" s="297"/>
      <c r="G37" s="297"/>
      <c r="H37" s="297"/>
      <c r="I37" s="297"/>
      <c r="J37" s="80"/>
      <c r="K37" s="80"/>
      <c r="L37" s="80"/>
      <c r="M37" s="80"/>
      <c r="N37" s="80"/>
      <c r="O37" s="80"/>
      <c r="P37" s="80"/>
      <c r="Q37" s="80"/>
      <c r="R37" s="80"/>
      <c r="S37" s="80"/>
      <c r="T37" s="80"/>
      <c r="U37" s="80"/>
      <c r="V37" s="80"/>
      <c r="W37" s="80"/>
      <c r="X37" s="80"/>
    </row>
    <row r="38" spans="1:24" ht="15" customHeight="1">
      <c r="A38" s="297"/>
      <c r="B38" s="297"/>
      <c r="C38" s="297"/>
      <c r="D38" s="297"/>
      <c r="E38" s="297"/>
      <c r="F38" s="297"/>
      <c r="G38" s="297"/>
      <c r="H38" s="297"/>
      <c r="I38" s="297"/>
      <c r="J38" s="80"/>
      <c r="K38" s="80"/>
      <c r="L38" s="80"/>
      <c r="M38" s="80"/>
      <c r="N38" s="80"/>
      <c r="O38" s="80"/>
      <c r="P38" s="80"/>
      <c r="Q38" s="80"/>
      <c r="R38" s="80"/>
      <c r="S38" s="80"/>
      <c r="T38" s="80"/>
      <c r="U38" s="80"/>
      <c r="V38" s="80"/>
      <c r="W38" s="80"/>
      <c r="X38" s="80"/>
    </row>
    <row r="39" spans="1:24" ht="15" customHeight="1">
      <c r="A39" s="297"/>
      <c r="B39" s="297"/>
      <c r="C39" s="297"/>
      <c r="D39" s="297"/>
      <c r="E39" s="297"/>
      <c r="F39" s="297"/>
      <c r="G39" s="297"/>
      <c r="H39" s="297"/>
      <c r="I39" s="297"/>
      <c r="J39" s="80"/>
      <c r="K39" s="80"/>
      <c r="L39" s="80"/>
      <c r="M39" s="80"/>
      <c r="N39" s="80"/>
      <c r="O39" s="80"/>
      <c r="P39" s="80"/>
      <c r="Q39" s="80"/>
      <c r="R39" s="80"/>
      <c r="S39" s="80"/>
      <c r="T39" s="80"/>
      <c r="U39" s="80"/>
      <c r="V39" s="80"/>
      <c r="W39" s="80"/>
      <c r="X39" s="80"/>
    </row>
    <row r="40" spans="1:24" ht="15" customHeight="1">
      <c r="A40" s="297"/>
      <c r="B40" s="297"/>
      <c r="C40" s="297"/>
      <c r="D40" s="297"/>
      <c r="E40" s="297"/>
      <c r="F40" s="297"/>
      <c r="G40" s="297"/>
      <c r="H40" s="297"/>
      <c r="I40" s="297"/>
      <c r="J40" s="80"/>
      <c r="K40" s="80"/>
      <c r="L40" s="80"/>
      <c r="M40" s="80"/>
      <c r="N40" s="80"/>
      <c r="O40" s="80"/>
      <c r="P40" s="80"/>
      <c r="Q40" s="80"/>
      <c r="R40" s="80"/>
      <c r="S40" s="80"/>
      <c r="T40" s="80"/>
      <c r="U40" s="80"/>
      <c r="V40" s="80"/>
      <c r="W40" s="80"/>
      <c r="X40" s="80"/>
    </row>
    <row r="41" spans="1:24" ht="15" customHeight="1">
      <c r="A41" s="297"/>
      <c r="B41" s="297"/>
      <c r="C41" s="297"/>
      <c r="D41" s="297"/>
      <c r="E41" s="297"/>
      <c r="F41" s="297"/>
      <c r="G41" s="297"/>
      <c r="H41" s="297"/>
      <c r="I41" s="297"/>
      <c r="J41" s="80"/>
      <c r="K41" s="80"/>
      <c r="L41" s="80"/>
      <c r="M41" s="80"/>
      <c r="N41" s="80"/>
      <c r="O41" s="80"/>
      <c r="P41" s="80"/>
      <c r="Q41" s="80"/>
      <c r="R41" s="80"/>
      <c r="S41" s="80"/>
      <c r="T41" s="80"/>
      <c r="U41" s="80"/>
      <c r="V41" s="80"/>
      <c r="W41" s="80"/>
      <c r="X41" s="80"/>
    </row>
    <row r="42" spans="1:24" ht="15" customHeight="1">
      <c r="A42" s="297"/>
      <c r="B42" s="297"/>
      <c r="C42" s="297"/>
      <c r="D42" s="297"/>
      <c r="E42" s="297"/>
      <c r="F42" s="297"/>
      <c r="G42" s="297"/>
      <c r="H42" s="297"/>
      <c r="I42" s="297"/>
      <c r="J42" s="80"/>
      <c r="K42" s="80"/>
      <c r="L42" s="80"/>
      <c r="M42" s="80"/>
      <c r="N42" s="80"/>
      <c r="O42" s="80"/>
      <c r="P42" s="80"/>
      <c r="Q42" s="80"/>
      <c r="R42" s="80"/>
      <c r="S42" s="80"/>
      <c r="T42" s="80"/>
      <c r="U42" s="80"/>
      <c r="V42" s="80"/>
      <c r="W42" s="80"/>
      <c r="X42" s="80"/>
    </row>
    <row r="43" spans="1:24" ht="15" customHeight="1">
      <c r="A43" s="297"/>
      <c r="B43" s="297"/>
      <c r="C43" s="297"/>
      <c r="D43" s="297"/>
      <c r="E43" s="297"/>
      <c r="F43" s="297"/>
      <c r="G43" s="297"/>
      <c r="H43" s="297"/>
      <c r="I43" s="297"/>
      <c r="J43" s="80"/>
      <c r="K43" s="80"/>
      <c r="L43" s="80"/>
      <c r="M43" s="80"/>
      <c r="N43" s="80"/>
      <c r="O43" s="80"/>
      <c r="P43" s="80"/>
      <c r="Q43" s="80"/>
      <c r="R43" s="80"/>
      <c r="S43" s="80"/>
      <c r="T43" s="80"/>
      <c r="U43" s="80"/>
      <c r="V43" s="80"/>
      <c r="W43" s="80"/>
      <c r="X43" s="80"/>
    </row>
    <row r="44" spans="1:24" ht="15" customHeight="1">
      <c r="A44" s="297"/>
      <c r="B44" s="297"/>
      <c r="C44" s="297"/>
      <c r="D44" s="297"/>
      <c r="E44" s="297"/>
      <c r="F44" s="297"/>
      <c r="G44" s="297"/>
      <c r="H44" s="297"/>
      <c r="I44" s="297"/>
      <c r="J44" s="80"/>
      <c r="K44" s="80"/>
      <c r="L44" s="80"/>
      <c r="M44" s="80"/>
      <c r="N44" s="80"/>
      <c r="O44" s="80"/>
      <c r="P44" s="80"/>
      <c r="Q44" s="80"/>
      <c r="R44" s="80"/>
      <c r="S44" s="80"/>
      <c r="T44" s="80"/>
      <c r="U44" s="80"/>
      <c r="V44" s="80"/>
      <c r="W44" s="80"/>
      <c r="X44" s="80"/>
    </row>
    <row r="45" spans="1:24" ht="15" customHeight="1">
      <c r="A45" s="297"/>
      <c r="B45" s="297"/>
      <c r="C45" s="297"/>
      <c r="D45" s="297"/>
      <c r="E45" s="297"/>
      <c r="F45" s="297"/>
      <c r="G45" s="297"/>
      <c r="H45" s="297"/>
      <c r="I45" s="297"/>
      <c r="J45" s="80"/>
      <c r="K45" s="80"/>
      <c r="L45" s="80"/>
      <c r="M45" s="80"/>
      <c r="N45" s="80"/>
      <c r="O45" s="80"/>
      <c r="P45" s="80"/>
      <c r="Q45" s="80"/>
      <c r="R45" s="80"/>
      <c r="S45" s="80"/>
      <c r="T45" s="80"/>
      <c r="U45" s="80"/>
      <c r="V45" s="80"/>
      <c r="W45" s="80"/>
      <c r="X45" s="80"/>
    </row>
    <row r="46" spans="1:24" ht="15" customHeight="1">
      <c r="A46" s="297"/>
      <c r="B46" s="297"/>
      <c r="C46" s="297"/>
      <c r="D46" s="297"/>
      <c r="E46" s="297"/>
      <c r="F46" s="297"/>
      <c r="G46" s="297"/>
      <c r="H46" s="297"/>
      <c r="I46" s="297"/>
      <c r="J46" s="80"/>
      <c r="K46" s="80"/>
      <c r="L46" s="80"/>
      <c r="M46" s="80"/>
      <c r="N46" s="80"/>
      <c r="O46" s="80"/>
      <c r="P46" s="80"/>
      <c r="Q46" s="80"/>
      <c r="R46" s="80"/>
      <c r="S46" s="80"/>
      <c r="T46" s="80"/>
      <c r="U46" s="80"/>
      <c r="V46" s="80"/>
      <c r="W46" s="80"/>
      <c r="X46" s="80"/>
    </row>
    <row r="47" spans="1:24">
      <c r="A47" s="297"/>
      <c r="B47" s="297"/>
      <c r="C47" s="297"/>
      <c r="D47" s="297"/>
      <c r="E47" s="297"/>
      <c r="F47" s="297"/>
      <c r="G47" s="297"/>
      <c r="H47" s="297"/>
      <c r="I47" s="297"/>
      <c r="J47" s="80"/>
      <c r="K47" s="80"/>
    </row>
    <row r="48" spans="1:24">
      <c r="A48" s="297"/>
      <c r="B48" s="297"/>
      <c r="C48" s="297"/>
      <c r="D48" s="297"/>
      <c r="E48" s="297"/>
      <c r="F48" s="297"/>
      <c r="G48" s="297"/>
      <c r="H48" s="297"/>
      <c r="I48" s="297"/>
      <c r="J48" s="80"/>
      <c r="K48" s="80"/>
    </row>
    <row r="49" spans="1:11">
      <c r="A49" s="297"/>
      <c r="B49" s="297"/>
      <c r="C49" s="297"/>
      <c r="D49" s="297"/>
      <c r="E49" s="297"/>
      <c r="F49" s="297"/>
      <c r="G49" s="297"/>
      <c r="H49" s="297"/>
      <c r="I49" s="297"/>
      <c r="J49" s="80"/>
      <c r="K49" s="80"/>
    </row>
    <row r="50" spans="1:11">
      <c r="A50" s="297"/>
      <c r="B50" s="297"/>
      <c r="C50" s="297"/>
      <c r="D50" s="297"/>
      <c r="E50" s="297"/>
      <c r="F50" s="297"/>
      <c r="G50" s="297"/>
      <c r="H50" s="297"/>
      <c r="I50" s="297"/>
      <c r="J50" s="80"/>
      <c r="K50" s="80"/>
    </row>
    <row r="51" spans="1:11">
      <c r="A51" s="297"/>
      <c r="B51" s="297"/>
      <c r="C51" s="297"/>
      <c r="D51" s="297"/>
      <c r="E51" s="297"/>
      <c r="F51" s="297"/>
      <c r="G51" s="297"/>
      <c r="H51" s="297"/>
      <c r="I51" s="297"/>
      <c r="J51" s="80"/>
      <c r="K51" s="80"/>
    </row>
    <row r="52" spans="1:11">
      <c r="A52" s="297"/>
      <c r="B52" s="297"/>
      <c r="C52" s="297"/>
      <c r="D52" s="297"/>
      <c r="E52" s="297"/>
      <c r="F52" s="297"/>
      <c r="G52" s="297"/>
      <c r="H52" s="297"/>
      <c r="I52" s="297"/>
      <c r="J52" s="80"/>
      <c r="K52" s="80"/>
    </row>
    <row r="53" spans="1:11">
      <c r="A53" s="297"/>
      <c r="B53" s="297"/>
      <c r="C53" s="297"/>
      <c r="D53" s="297"/>
      <c r="E53" s="297"/>
      <c r="F53" s="297"/>
      <c r="G53" s="297"/>
      <c r="H53" s="297"/>
      <c r="I53" s="297"/>
      <c r="J53" s="80"/>
    </row>
    <row r="54" spans="1:11">
      <c r="A54" s="297"/>
      <c r="B54" s="297"/>
      <c r="C54" s="297"/>
      <c r="D54" s="297"/>
      <c r="E54" s="297"/>
      <c r="F54" s="297"/>
      <c r="G54" s="297"/>
      <c r="H54" s="297"/>
      <c r="I54" s="297"/>
      <c r="J54" s="80"/>
    </row>
    <row r="55" spans="1:11">
      <c r="A55" s="297"/>
      <c r="B55" s="297"/>
      <c r="C55" s="297"/>
      <c r="D55" s="297"/>
      <c r="E55" s="297"/>
      <c r="F55" s="297"/>
      <c r="G55" s="297"/>
      <c r="H55" s="297"/>
      <c r="I55" s="297"/>
      <c r="J55" s="80"/>
    </row>
    <row r="57" spans="1:11">
      <c r="A57" s="299" t="s">
        <v>162</v>
      </c>
      <c r="B57" s="299"/>
      <c r="C57" s="299"/>
      <c r="D57" s="299"/>
      <c r="E57" s="299"/>
      <c r="F57" s="299"/>
      <c r="G57" s="299"/>
      <c r="H57" s="299"/>
      <c r="I57" s="299"/>
    </row>
    <row r="58" spans="1:11">
      <c r="A58" s="299"/>
      <c r="B58" s="299"/>
      <c r="C58" s="299"/>
      <c r="D58" s="299"/>
      <c r="E58" s="299"/>
      <c r="F58" s="299"/>
      <c r="G58" s="299"/>
      <c r="H58" s="299"/>
      <c r="I58" s="299"/>
    </row>
    <row r="59" spans="1:11">
      <c r="A59" s="83"/>
    </row>
    <row r="60" spans="1:11">
      <c r="A60" s="83" t="s">
        <v>6</v>
      </c>
      <c r="B60" s="330" t="s">
        <v>7</v>
      </c>
      <c r="C60" s="331"/>
      <c r="D60" s="331"/>
      <c r="E60" s="331"/>
      <c r="F60" s="332"/>
      <c r="G60" s="84" t="s">
        <v>163</v>
      </c>
      <c r="H60" s="295">
        <v>45798</v>
      </c>
      <c r="I60" s="295"/>
    </row>
    <row r="61" spans="1:11">
      <c r="A61" s="83"/>
      <c r="B61" s="85"/>
      <c r="C61" s="85"/>
      <c r="D61" s="85"/>
      <c r="E61" s="85"/>
      <c r="F61" s="85"/>
      <c r="H61" s="85"/>
      <c r="I61" s="85"/>
    </row>
    <row r="62" spans="1:11">
      <c r="A62" s="83" t="s">
        <v>164</v>
      </c>
      <c r="E62" s="292" t="s">
        <v>165</v>
      </c>
      <c r="F62" s="293"/>
      <c r="G62" s="293"/>
      <c r="H62" s="293"/>
      <c r="I62" s="294"/>
    </row>
    <row r="63" spans="1:11">
      <c r="A63" s="83"/>
      <c r="E63" s="85"/>
      <c r="F63" s="85"/>
      <c r="G63" s="85"/>
      <c r="H63" s="85"/>
      <c r="I63" s="85"/>
    </row>
    <row r="64" spans="1:11">
      <c r="A64" s="4" t="s">
        <v>166</v>
      </c>
      <c r="E64" s="296" t="s">
        <v>167</v>
      </c>
      <c r="F64" s="296"/>
      <c r="G64" s="296"/>
      <c r="H64" s="296"/>
      <c r="I64" s="296"/>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00" t="s">
        <v>168</v>
      </c>
      <c r="B1" s="300"/>
      <c r="C1" s="300"/>
      <c r="D1" s="300"/>
      <c r="E1" s="300"/>
      <c r="F1" s="300"/>
      <c r="G1" s="300"/>
      <c r="H1" s="300"/>
      <c r="I1" s="300"/>
      <c r="J1" s="300"/>
      <c r="K1" s="38"/>
    </row>
    <row r="2" spans="1:11" ht="23.25">
      <c r="A2" s="300" t="s">
        <v>169</v>
      </c>
      <c r="B2" s="300"/>
      <c r="C2" s="300"/>
      <c r="D2" s="300"/>
      <c r="E2" s="300"/>
      <c r="F2" s="300"/>
      <c r="G2" s="300"/>
      <c r="H2" s="300"/>
      <c r="I2" s="300"/>
      <c r="J2" s="300"/>
      <c r="K2" s="38"/>
    </row>
    <row r="3" spans="1:11">
      <c r="A3" s="301" t="s">
        <v>170</v>
      </c>
      <c r="B3" s="301"/>
      <c r="C3" s="301"/>
      <c r="D3" s="301"/>
      <c r="E3" s="301"/>
      <c r="F3" s="301"/>
      <c r="G3" s="301"/>
      <c r="H3" s="301"/>
      <c r="I3" s="301"/>
      <c r="J3" s="301"/>
    </row>
    <row r="5" spans="1:11">
      <c r="A5" s="40" t="s">
        <v>171</v>
      </c>
      <c r="B5" s="7"/>
      <c r="C5" s="333" t="str">
        <f>IF(B5="","select from dropdown","")</f>
        <v>select from dropdown</v>
      </c>
      <c r="D5" s="333"/>
    </row>
    <row r="6" spans="1:11">
      <c r="A6" s="40" t="s">
        <v>172</v>
      </c>
      <c r="B6" s="7" t="s">
        <v>173</v>
      </c>
      <c r="C6" s="333" t="str">
        <f>IF(B6="","select from dropdown","")</f>
        <v/>
      </c>
      <c r="D6" s="333"/>
      <c r="E6" s="40"/>
      <c r="F6" s="333"/>
      <c r="G6" s="333"/>
    </row>
    <row r="7" spans="1:11">
      <c r="A7" s="40" t="s">
        <v>174</v>
      </c>
      <c r="B7" s="7" t="s">
        <v>9</v>
      </c>
      <c r="C7" s="333" t="str">
        <f>IF(B7="","select from dropdown","")</f>
        <v/>
      </c>
      <c r="D7" s="333"/>
    </row>
    <row r="8" spans="1:11">
      <c r="A8" s="40" t="s">
        <v>175</v>
      </c>
      <c r="B8" s="7"/>
      <c r="C8" s="333" t="str">
        <f>IF(B8="","select from dropdown","")</f>
        <v>select from dropdown</v>
      </c>
      <c r="D8" s="333"/>
    </row>
    <row r="10" spans="1:11">
      <c r="A10" s="303" t="s">
        <v>128</v>
      </c>
      <c r="B10" s="303"/>
      <c r="C10" s="41" t="s">
        <v>176</v>
      </c>
      <c r="D10" s="41" t="s">
        <v>177</v>
      </c>
      <c r="E10" s="41" t="s">
        <v>178</v>
      </c>
      <c r="F10" s="41" t="s">
        <v>179</v>
      </c>
      <c r="G10" s="41" t="s">
        <v>180</v>
      </c>
      <c r="H10" s="41" t="s">
        <v>181</v>
      </c>
      <c r="I10" s="41" t="s">
        <v>182</v>
      </c>
      <c r="J10" s="41" t="s">
        <v>183</v>
      </c>
    </row>
    <row r="11" spans="1:11">
      <c r="A11" s="334" t="s">
        <v>130</v>
      </c>
      <c r="B11" s="335"/>
      <c r="C11" s="44"/>
      <c r="D11" s="44"/>
      <c r="E11" s="44"/>
      <c r="F11" s="44"/>
      <c r="G11" s="44"/>
      <c r="H11" s="44"/>
      <c r="I11" s="44"/>
      <c r="J11" s="45"/>
    </row>
    <row r="12" spans="1:11">
      <c r="A12" s="46" t="s">
        <v>131</v>
      </c>
      <c r="B12" s="47" t="s">
        <v>84</v>
      </c>
      <c r="C12" s="48">
        <f>IF('Budget Details &amp; Amendments'!U$142="Yes",'Budget Roll-Up'!O4,IF('Budget Details &amp; Amendments'!R$142="Yes",'Budget Roll-Up'!K4,IF('Budget Details &amp; Amendments'!O$142="Yes",'Budget Roll-Up'!G4,'Budget Roll-Up'!C4)))</f>
        <v>1000</v>
      </c>
      <c r="D12" s="18"/>
      <c r="E12" s="18"/>
      <c r="F12" s="18"/>
      <c r="G12" s="18"/>
      <c r="H12" s="18"/>
      <c r="I12" s="49">
        <f>SUM(D12:H12)</f>
        <v>0</v>
      </c>
      <c r="J12" s="49">
        <f>C12-I12</f>
        <v>1000</v>
      </c>
    </row>
    <row r="13" spans="1:11">
      <c r="A13" s="46" t="s">
        <v>132</v>
      </c>
      <c r="B13" s="47" t="s">
        <v>96</v>
      </c>
      <c r="C13" s="48">
        <f>IF('Budget Details &amp; Amendments'!U$142="Yes",'Budget Roll-Up'!O5,IF('Budget Details &amp; Amendments'!R$142="Yes",'Budget Roll-Up'!K5,IF('Budget Details &amp; Amendments'!O$142="Yes",'Budget Roll-Up'!G5,'Budget Roll-Up'!C5)))</f>
        <v>23410.400000000001</v>
      </c>
      <c r="D13" s="18"/>
      <c r="E13" s="18"/>
      <c r="F13" s="18"/>
      <c r="G13" s="18"/>
      <c r="H13" s="18"/>
      <c r="I13" s="49">
        <f>SUM(D13:H13)</f>
        <v>0</v>
      </c>
      <c r="J13" s="49">
        <f t="shared" ref="J13:J14" si="0">C13-I13</f>
        <v>23410.400000000001</v>
      </c>
    </row>
    <row r="14" spans="1:11" ht="15.75" thickBot="1">
      <c r="A14" s="46" t="s">
        <v>133</v>
      </c>
      <c r="B14" s="47" t="s">
        <v>134</v>
      </c>
      <c r="C14" s="50">
        <f>IF('Budget Details &amp; Amendments'!U$142="Yes",'Budget Roll-Up'!O6,IF('Budget Details &amp; Amendments'!R$142="Yes",'Budget Roll-Up'!K6,IF('Budget Details &amp; Amendments'!O$142="Yes",'Budget Roll-Up'!G6,'Budget Roll-Up'!C6)))</f>
        <v>11705.64</v>
      </c>
      <c r="D14" s="19"/>
      <c r="E14" s="19"/>
      <c r="F14" s="19"/>
      <c r="G14" s="19"/>
      <c r="H14" s="19"/>
      <c r="I14" s="51">
        <f>SUM(D14:H14)</f>
        <v>0</v>
      </c>
      <c r="J14" s="49">
        <f t="shared" si="0"/>
        <v>11705.64</v>
      </c>
    </row>
    <row r="15" spans="1:11" ht="15.75" thickBot="1">
      <c r="A15" s="52"/>
      <c r="B15" s="42" t="s">
        <v>135</v>
      </c>
      <c r="C15" s="53">
        <f>SUM(C12:C14)</f>
        <v>36116.04</v>
      </c>
      <c r="D15" s="53">
        <f t="shared" ref="D15:J15" si="1">SUM(D12:D14)</f>
        <v>0</v>
      </c>
      <c r="E15" s="53">
        <f t="shared" si="1"/>
        <v>0</v>
      </c>
      <c r="F15" s="53">
        <f t="shared" si="1"/>
        <v>0</v>
      </c>
      <c r="G15" s="53">
        <f t="shared" si="1"/>
        <v>0</v>
      </c>
      <c r="H15" s="53">
        <f t="shared" si="1"/>
        <v>0</v>
      </c>
      <c r="I15" s="53">
        <f t="shared" ref="I15" si="2">SUM(I12:I14)</f>
        <v>0</v>
      </c>
      <c r="J15" s="53">
        <f t="shared" si="1"/>
        <v>36116.04</v>
      </c>
    </row>
    <row r="16" spans="1:11">
      <c r="A16" s="54"/>
      <c r="B16" s="55"/>
      <c r="C16" s="56"/>
      <c r="D16" s="56"/>
      <c r="E16" s="56"/>
      <c r="F16" s="56"/>
      <c r="G16" s="56"/>
      <c r="H16" s="56"/>
      <c r="I16" s="56"/>
      <c r="J16" s="57"/>
    </row>
    <row r="17" spans="1:10">
      <c r="A17" s="336" t="s">
        <v>136</v>
      </c>
      <c r="B17" s="337"/>
      <c r="C17" s="60"/>
      <c r="D17" s="60"/>
      <c r="E17" s="60"/>
      <c r="F17" s="60"/>
      <c r="G17" s="60"/>
      <c r="H17" s="60"/>
      <c r="I17" s="60"/>
      <c r="J17" s="61"/>
    </row>
    <row r="18" spans="1:10">
      <c r="A18" s="46" t="s">
        <v>137</v>
      </c>
      <c r="B18" s="47" t="s">
        <v>106</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138</v>
      </c>
      <c r="B19" s="47" t="s">
        <v>108</v>
      </c>
      <c r="C19" s="48">
        <f>IF('Budget Details &amp; Amendments'!U$142="Yes",'Budget Roll-Up'!O11,IF('Budget Details &amp; Amendments'!R$142="Yes",'Budget Roll-Up'!K11,IF('Budget Details &amp; Amendments'!O$142="Yes",'Budget Roll-Up'!G11,'Budget Roll-Up'!C11)))</f>
        <v>16250</v>
      </c>
      <c r="D19" s="18"/>
      <c r="E19" s="18"/>
      <c r="F19" s="18"/>
      <c r="G19" s="18"/>
      <c r="H19" s="18"/>
      <c r="I19" s="49">
        <f t="shared" si="3"/>
        <v>0</v>
      </c>
      <c r="J19" s="49">
        <f t="shared" si="4"/>
        <v>16250</v>
      </c>
    </row>
    <row r="20" spans="1:10">
      <c r="A20" s="46" t="s">
        <v>139</v>
      </c>
      <c r="B20" s="47" t="s">
        <v>113</v>
      </c>
      <c r="C20" s="48">
        <f>IF('Budget Details &amp; Amendments'!U$142="Yes",'Budget Roll-Up'!O12,IF('Budget Details &amp; Amendments'!R$142="Yes",'Budget Roll-Up'!K12,IF('Budget Details &amp; Amendments'!O$142="Yes",'Budget Roll-Up'!G12,'Budget Roll-Up'!C12)))</f>
        <v>0</v>
      </c>
      <c r="D20" s="18"/>
      <c r="E20" s="18"/>
      <c r="F20" s="18"/>
      <c r="G20" s="18"/>
      <c r="H20" s="18"/>
      <c r="I20" s="49">
        <f t="shared" si="3"/>
        <v>0</v>
      </c>
      <c r="J20" s="49">
        <f t="shared" si="4"/>
        <v>0</v>
      </c>
    </row>
    <row r="21" spans="1:10" ht="15.75" thickBot="1">
      <c r="A21" s="62" t="s">
        <v>140</v>
      </c>
      <c r="B21" s="47" t="s">
        <v>115</v>
      </c>
      <c r="C21" s="48">
        <f>IF('Budget Details &amp; Amendments'!U$142="Yes",'Budget Roll-Up'!O13,IF('Budget Details &amp; Amendments'!R$142="Yes",'Budget Roll-Up'!K13,IF('Budget Details &amp; Amendments'!O$142="Yes",'Budget Roll-Up'!G13,'Budget Roll-Up'!C13)))</f>
        <v>0</v>
      </c>
      <c r="D21" s="18"/>
      <c r="E21" s="18"/>
      <c r="F21" s="18"/>
      <c r="G21" s="18"/>
      <c r="H21" s="18"/>
      <c r="I21" s="49">
        <f t="shared" si="3"/>
        <v>0</v>
      </c>
      <c r="J21" s="49">
        <f t="shared" si="4"/>
        <v>0</v>
      </c>
    </row>
    <row r="22" spans="1:10" ht="15.75" thickBot="1">
      <c r="A22" s="63"/>
      <c r="B22" s="58" t="s">
        <v>184</v>
      </c>
      <c r="C22" s="64">
        <f t="shared" ref="C22" si="5">SUM(C18:C21)</f>
        <v>16250</v>
      </c>
      <c r="D22" s="64">
        <f t="shared" ref="D22:J22" si="6">SUM(D18:D21)</f>
        <v>0</v>
      </c>
      <c r="E22" s="64">
        <f t="shared" si="6"/>
        <v>0</v>
      </c>
      <c r="F22" s="64">
        <f t="shared" si="6"/>
        <v>0</v>
      </c>
      <c r="G22" s="64">
        <f t="shared" si="6"/>
        <v>0</v>
      </c>
      <c r="H22" s="64">
        <f t="shared" si="6"/>
        <v>0</v>
      </c>
      <c r="I22" s="64">
        <f t="shared" ref="I22" si="7">SUM(I18:I21)</f>
        <v>0</v>
      </c>
      <c r="J22" s="64">
        <f t="shared" si="6"/>
        <v>16250</v>
      </c>
    </row>
    <row r="23" spans="1:10" ht="15.75" thickBot="1">
      <c r="A23" s="54"/>
      <c r="B23" s="55"/>
      <c r="C23" s="56"/>
      <c r="D23" s="56"/>
      <c r="E23" s="56"/>
      <c r="F23" s="56"/>
      <c r="G23" s="56"/>
      <c r="H23" s="56"/>
      <c r="I23" s="56"/>
      <c r="J23" s="57"/>
    </row>
    <row r="24" spans="1:10" ht="15.75" thickBot="1">
      <c r="A24" s="65" t="s">
        <v>143</v>
      </c>
      <c r="B24" s="66" t="s">
        <v>144</v>
      </c>
      <c r="C24" s="53">
        <f>IF('Budget Details &amp; Amendments'!U$142="Yes",'Budget Roll-Up'!O18,IF('Budget Details &amp; Amendments'!R$142="Yes",'Budget Roll-Up'!K18,IF('Budget Details &amp; Amendments'!O$142="Yes",'Budget Roll-Up'!G18,'Budget Roll-Up'!C18)))</f>
        <v>2618.3000000000002</v>
      </c>
      <c r="D24" s="20"/>
      <c r="E24" s="20"/>
      <c r="F24" s="20"/>
      <c r="G24" s="20"/>
      <c r="H24" s="20"/>
      <c r="I24" s="67">
        <f>SUM(D24:H24)</f>
        <v>0</v>
      </c>
      <c r="J24" s="68">
        <f>C24-I24</f>
        <v>2618.3000000000002</v>
      </c>
    </row>
    <row r="25" spans="1:10" ht="15.75" thickBot="1">
      <c r="A25" s="54"/>
      <c r="B25" s="55"/>
      <c r="C25" s="56"/>
      <c r="D25" s="56"/>
      <c r="E25" s="56"/>
      <c r="F25" s="56"/>
      <c r="G25" s="56"/>
      <c r="H25" s="56"/>
      <c r="I25" s="56"/>
      <c r="J25" s="57"/>
    </row>
    <row r="26" spans="1:10" ht="15.75" thickBot="1">
      <c r="A26" s="65" t="s">
        <v>145</v>
      </c>
      <c r="B26" s="66" t="s">
        <v>146</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185</v>
      </c>
      <c r="C28" s="71">
        <f t="shared" ref="C28" si="8">C15+C22+C24+C26</f>
        <v>54984.34</v>
      </c>
      <c r="D28" s="71">
        <f t="shared" ref="D28:J28" si="9">D15+D22+D24+D26</f>
        <v>0</v>
      </c>
      <c r="E28" s="71">
        <f t="shared" si="9"/>
        <v>0</v>
      </c>
      <c r="F28" s="71">
        <f t="shared" si="9"/>
        <v>0</v>
      </c>
      <c r="G28" s="71">
        <f t="shared" si="9"/>
        <v>0</v>
      </c>
      <c r="H28" s="71">
        <f t="shared" si="9"/>
        <v>0</v>
      </c>
      <c r="I28" s="71">
        <f t="shared" ref="I28" si="10">I15+I22+I24+I26</f>
        <v>0</v>
      </c>
      <c r="J28" s="71">
        <f t="shared" si="9"/>
        <v>54984.34</v>
      </c>
    </row>
    <row r="29" spans="1:10" ht="15.75" thickTop="1"/>
    <row r="30" spans="1:10">
      <c r="A30" s="72"/>
      <c r="B30" s="59" t="s">
        <v>186</v>
      </c>
      <c r="C30" s="61"/>
      <c r="D30" s="73"/>
      <c r="E30" s="73"/>
      <c r="F30" s="73"/>
      <c r="G30" s="73"/>
      <c r="H30" s="73"/>
      <c r="I30" s="73">
        <f>SUM(D30:H30)</f>
        <v>0</v>
      </c>
      <c r="J30" s="73"/>
    </row>
    <row r="32" spans="1:10">
      <c r="A32" s="74"/>
      <c r="B32" s="43" t="s">
        <v>187</v>
      </c>
      <c r="C32" s="75"/>
      <c r="D32" s="76">
        <f>D28-D30</f>
        <v>0</v>
      </c>
      <c r="E32" s="76">
        <f t="shared" ref="E32:H32" si="11">E28-E30</f>
        <v>0</v>
      </c>
      <c r="F32" s="76">
        <f t="shared" si="11"/>
        <v>0</v>
      </c>
      <c r="G32" s="76">
        <f t="shared" si="11"/>
        <v>0</v>
      </c>
      <c r="H32" s="76">
        <f t="shared" si="11"/>
        <v>0</v>
      </c>
      <c r="I32" s="76">
        <f>I28-I30</f>
        <v>0</v>
      </c>
      <c r="J32" s="76"/>
    </row>
    <row r="34" spans="1:10">
      <c r="A34" s="39" t="s">
        <v>188</v>
      </c>
      <c r="B34" s="77"/>
      <c r="C34" s="77"/>
      <c r="D34" s="77"/>
      <c r="E34" s="77"/>
      <c r="F34" s="77"/>
      <c r="G34" s="77"/>
      <c r="H34" s="77"/>
      <c r="I34" s="77"/>
      <c r="J34" s="77"/>
    </row>
    <row r="35" spans="1:10">
      <c r="A35" s="304"/>
      <c r="B35" s="305"/>
      <c r="C35" s="305"/>
      <c r="D35" s="305"/>
      <c r="E35" s="305"/>
      <c r="F35" s="305"/>
      <c r="G35" s="305"/>
      <c r="H35" s="305"/>
      <c r="I35" s="305"/>
      <c r="J35" s="306"/>
    </row>
    <row r="36" spans="1:10">
      <c r="A36" s="307"/>
      <c r="B36" s="308"/>
      <c r="C36" s="308"/>
      <c r="D36" s="308"/>
      <c r="E36" s="308"/>
      <c r="F36" s="308"/>
      <c r="G36" s="308"/>
      <c r="H36" s="308"/>
      <c r="I36" s="308"/>
      <c r="J36" s="309"/>
    </row>
    <row r="37" spans="1:10">
      <c r="A37" s="307"/>
      <c r="B37" s="308"/>
      <c r="C37" s="308"/>
      <c r="D37" s="308"/>
      <c r="E37" s="308"/>
      <c r="F37" s="308"/>
      <c r="G37" s="308"/>
      <c r="H37" s="308"/>
      <c r="I37" s="308"/>
      <c r="J37" s="309"/>
    </row>
    <row r="38" spans="1:10">
      <c r="A38" s="307"/>
      <c r="B38" s="308"/>
      <c r="C38" s="308"/>
      <c r="D38" s="308"/>
      <c r="E38" s="308"/>
      <c r="F38" s="308"/>
      <c r="G38" s="308"/>
      <c r="H38" s="308"/>
      <c r="I38" s="308"/>
      <c r="J38" s="309"/>
    </row>
    <row r="39" spans="1:10">
      <c r="A39" s="310"/>
      <c r="B39" s="311"/>
      <c r="C39" s="311"/>
      <c r="D39" s="311"/>
      <c r="E39" s="311"/>
      <c r="F39" s="311"/>
      <c r="G39" s="311"/>
      <c r="H39" s="311"/>
      <c r="I39" s="311"/>
      <c r="J39" s="312"/>
    </row>
    <row r="41" spans="1:10" ht="15" customHeight="1">
      <c r="A41" s="313" t="s">
        <v>189</v>
      </c>
      <c r="B41" s="313"/>
      <c r="C41" s="313"/>
      <c r="D41" s="313"/>
      <c r="E41" s="313"/>
      <c r="F41" s="313"/>
      <c r="G41" s="313"/>
      <c r="H41" s="313"/>
      <c r="I41" s="313"/>
      <c r="J41" s="313"/>
    </row>
    <row r="42" spans="1:10">
      <c r="A42" s="313"/>
      <c r="B42" s="313"/>
      <c r="C42" s="313"/>
      <c r="D42" s="313"/>
      <c r="E42" s="313"/>
      <c r="F42" s="313"/>
      <c r="G42" s="313"/>
      <c r="H42" s="313"/>
      <c r="I42" s="313"/>
      <c r="J42" s="313"/>
    </row>
    <row r="43" spans="1:10">
      <c r="A43" s="313"/>
      <c r="B43" s="313"/>
      <c r="C43" s="313"/>
      <c r="D43" s="313"/>
      <c r="E43" s="313"/>
      <c r="F43" s="313"/>
      <c r="G43" s="313"/>
      <c r="H43" s="313"/>
      <c r="I43" s="313"/>
      <c r="J43" s="313"/>
    </row>
    <row r="44" spans="1:10">
      <c r="A44" s="313"/>
      <c r="B44" s="313"/>
      <c r="C44" s="313"/>
      <c r="D44" s="313"/>
      <c r="E44" s="313"/>
      <c r="F44" s="313"/>
      <c r="G44" s="313"/>
      <c r="H44" s="313"/>
      <c r="I44" s="313"/>
      <c r="J44" s="313"/>
    </row>
    <row r="45" spans="1:10">
      <c r="A45" s="313"/>
      <c r="B45" s="313"/>
      <c r="C45" s="313"/>
      <c r="D45" s="313"/>
      <c r="E45" s="313"/>
      <c r="F45" s="313"/>
      <c r="G45" s="313"/>
      <c r="H45" s="313"/>
      <c r="I45" s="313"/>
      <c r="J45" s="313"/>
    </row>
    <row r="46" spans="1:10">
      <c r="A46" s="313"/>
      <c r="B46" s="313"/>
      <c r="C46" s="313"/>
      <c r="D46" s="313"/>
      <c r="E46" s="313"/>
      <c r="F46" s="313"/>
      <c r="G46" s="313"/>
      <c r="H46" s="313"/>
      <c r="I46" s="313"/>
      <c r="J46" s="313"/>
    </row>
    <row r="47" spans="1:10">
      <c r="A47" s="313"/>
      <c r="B47" s="313"/>
      <c r="C47" s="313"/>
      <c r="D47" s="313"/>
      <c r="E47" s="313"/>
      <c r="F47" s="313"/>
      <c r="G47" s="313"/>
      <c r="H47" s="313"/>
      <c r="I47" s="313"/>
      <c r="J47" s="313"/>
    </row>
    <row r="48" spans="1:10">
      <c r="A48" s="313"/>
      <c r="B48" s="313"/>
      <c r="C48" s="313"/>
      <c r="D48" s="313"/>
      <c r="E48" s="313"/>
      <c r="F48" s="313"/>
      <c r="G48" s="313"/>
      <c r="H48" s="313"/>
      <c r="I48" s="313"/>
      <c r="J48" s="313"/>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11"/>
      <c r="B51" s="311"/>
      <c r="C51" s="78"/>
      <c r="D51" s="314"/>
      <c r="E51" s="314"/>
      <c r="F51" s="79"/>
      <c r="G51" s="79"/>
      <c r="H51" s="79"/>
      <c r="I51" s="79"/>
      <c r="J51" s="78"/>
    </row>
    <row r="52" spans="1:12">
      <c r="A52" s="338" t="s">
        <v>190</v>
      </c>
      <c r="B52" s="338"/>
      <c r="D52" s="39" t="s">
        <v>191</v>
      </c>
    </row>
    <row r="55" spans="1:12" ht="15.75">
      <c r="A55" s="339" t="s">
        <v>192</v>
      </c>
      <c r="B55" s="339"/>
      <c r="C55" s="339"/>
      <c r="F55" s="8"/>
      <c r="G55" s="8"/>
      <c r="H55" s="8"/>
      <c r="I55" s="8"/>
      <c r="J55" s="8"/>
      <c r="K55" s="8"/>
      <c r="L55" s="8"/>
    </row>
    <row r="56" spans="1:12">
      <c r="A56" s="302" t="s">
        <v>193</v>
      </c>
      <c r="B56" s="302"/>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80</v>
      </c>
      <c r="D2" s="9" t="s">
        <v>194</v>
      </c>
      <c r="F2" s="9" t="s">
        <v>195</v>
      </c>
      <c r="H2" s="9" t="s">
        <v>196</v>
      </c>
      <c r="J2" s="9" t="s">
        <v>195</v>
      </c>
      <c r="L2" s="9" t="s">
        <v>174</v>
      </c>
      <c r="N2" s="9" t="s">
        <v>197</v>
      </c>
      <c r="P2" s="9" t="s">
        <v>198</v>
      </c>
      <c r="R2" s="9" t="s">
        <v>199</v>
      </c>
    </row>
    <row r="3" spans="2:18">
      <c r="B3" t="s">
        <v>200</v>
      </c>
    </row>
    <row r="4" spans="2:18">
      <c r="D4" t="s">
        <v>201</v>
      </c>
      <c r="F4" t="s">
        <v>202</v>
      </c>
      <c r="H4" t="s">
        <v>203</v>
      </c>
      <c r="J4" t="s">
        <v>202</v>
      </c>
      <c r="L4" t="s">
        <v>9</v>
      </c>
      <c r="N4" t="s">
        <v>204</v>
      </c>
      <c r="P4" t="s">
        <v>51</v>
      </c>
      <c r="R4" t="s">
        <v>205</v>
      </c>
    </row>
    <row r="5" spans="2:18">
      <c r="D5" t="s">
        <v>206</v>
      </c>
      <c r="F5" t="s">
        <v>207</v>
      </c>
      <c r="H5" t="s">
        <v>208</v>
      </c>
      <c r="J5" t="s">
        <v>207</v>
      </c>
      <c r="N5" t="s">
        <v>209</v>
      </c>
      <c r="P5" t="s">
        <v>210</v>
      </c>
      <c r="R5" t="s">
        <v>211</v>
      </c>
    </row>
    <row r="6" spans="2:18">
      <c r="D6" t="s">
        <v>173</v>
      </c>
      <c r="F6" t="s">
        <v>212</v>
      </c>
      <c r="H6" t="s">
        <v>213</v>
      </c>
      <c r="J6" t="s">
        <v>214</v>
      </c>
      <c r="N6" t="s">
        <v>215</v>
      </c>
      <c r="P6" t="s">
        <v>216</v>
      </c>
      <c r="R6" t="s">
        <v>217</v>
      </c>
    </row>
    <row r="7" spans="2:18">
      <c r="D7" t="s">
        <v>218</v>
      </c>
      <c r="F7" t="s">
        <v>214</v>
      </c>
      <c r="H7" t="s">
        <v>219</v>
      </c>
      <c r="J7" t="s">
        <v>220</v>
      </c>
      <c r="P7" t="s">
        <v>221</v>
      </c>
    </row>
    <row r="8" spans="2:18">
      <c r="D8" t="s">
        <v>222</v>
      </c>
      <c r="F8" t="s">
        <v>220</v>
      </c>
      <c r="H8" t="s">
        <v>223</v>
      </c>
      <c r="J8" t="s">
        <v>224</v>
      </c>
      <c r="P8" t="s">
        <v>53</v>
      </c>
    </row>
    <row r="9" spans="2:18">
      <c r="F9" t="s">
        <v>224</v>
      </c>
      <c r="J9" t="s">
        <v>225</v>
      </c>
    </row>
    <row r="10" spans="2:18">
      <c r="F10" t="s">
        <v>225</v>
      </c>
      <c r="J10" t="s">
        <v>226</v>
      </c>
    </row>
    <row r="11" spans="2:18">
      <c r="F11" t="s">
        <v>226</v>
      </c>
      <c r="J11" t="s">
        <v>227</v>
      </c>
    </row>
    <row r="12" spans="2:18">
      <c r="F12" t="s">
        <v>227</v>
      </c>
      <c r="J12" t="s">
        <v>228</v>
      </c>
    </row>
    <row r="13" spans="2:18">
      <c r="F13" t="s">
        <v>228</v>
      </c>
      <c r="J13" t="s">
        <v>229</v>
      </c>
    </row>
    <row r="14" spans="2:18">
      <c r="F14" t="s">
        <v>229</v>
      </c>
      <c r="J14" t="s">
        <v>230</v>
      </c>
    </row>
    <row r="15" spans="2:18">
      <c r="F15" t="s">
        <v>230</v>
      </c>
      <c r="J15" t="s">
        <v>231</v>
      </c>
    </row>
    <row r="16" spans="2:18">
      <c r="F16" t="s">
        <v>231</v>
      </c>
      <c r="J16" t="s">
        <v>7</v>
      </c>
    </row>
    <row r="17" spans="6:6">
      <c r="F17" t="s">
        <v>7</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bethanie.wharton@umwestern.edu</cp:lastModifiedBy>
  <cp:revision/>
  <dcterms:created xsi:type="dcterms:W3CDTF">2024-04-05T00:13:16Z</dcterms:created>
  <dcterms:modified xsi:type="dcterms:W3CDTF">2025-07-08T20:45:27Z</dcterms:modified>
  <cp:category/>
  <cp:contentStatus/>
</cp:coreProperties>
</file>