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stella.msu.montana.edu\BAP\00Budget_Admin_Planning\Tuition &amp; Fees Approval\23 Biennium\For Web\"/>
    </mc:Choice>
  </mc:AlternateContent>
  <xr:revisionPtr revIDLastSave="0" documentId="13_ncr:1_{FD60FE64-FDBD-4D90-B6D8-46CD0291295B}" xr6:coauthVersionLast="45" xr6:coauthVersionMax="45" xr10:uidLastSave="{00000000-0000-0000-0000-000000000000}"/>
  <bookViews>
    <workbookView xWindow="28680" yWindow="-120" windowWidth="29040" windowHeight="15840" xr2:uid="{00000000-000D-0000-FFFF-FFFF00000000}"/>
  </bookViews>
  <sheets>
    <sheet name="TAB 1-Tuition" sheetId="18" r:id="rId1"/>
    <sheet name="TAB2 - Mandatory" sheetId="27" r:id="rId2"/>
    <sheet name="TAB 3- Mandatory2" sheetId="11" r:id="rId3"/>
    <sheet name="TAB 3- Mandatory2A" sheetId="24" r:id="rId4"/>
    <sheet name="TAB 4-Non-Mandatory " sheetId="15" r:id="rId5"/>
    <sheet name="TAB 4A-Non-Mand Changes Only" sheetId="23" r:id="rId6"/>
    <sheet name="TAB 5-Cost of Attendance" sheetId="19" r:id="rId7"/>
    <sheet name="Tab 6 Room &amp; Board" sheetId="25" r:id="rId8"/>
    <sheet name="Tab 7 - documentation" sheetId="26" r:id="rId9"/>
  </sheets>
  <definedNames>
    <definedName name="_xlnm.Print_Area" localSheetId="5">'TAB 4A-Non-Mand Changes Only'!$A$1:$N$22</definedName>
    <definedName name="_xlnm.Print_Area" localSheetId="4">'TAB 4-Non-Mandatory '!$A$1:$L$333</definedName>
    <definedName name="_xlnm.Print_Area" localSheetId="1">'TAB2 - Mandatory'!$A$1:$V$62</definedName>
    <definedName name="_xlnm.Print_Titles" localSheetId="5">'TAB 4A-Non-Mand Changes Only'!$1:$6</definedName>
    <definedName name="_xlnm.Print_Titles" localSheetId="4">'TAB 4-Non-Mandatory '!$1:$6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7" i="15" l="1"/>
  <c r="I65" i="27"/>
  <c r="G100" i="27" l="1"/>
  <c r="G89" i="27"/>
  <c r="I83" i="27" l="1"/>
  <c r="M83" i="27" s="1"/>
  <c r="G24" i="18" l="1"/>
  <c r="J67" i="27" l="1"/>
  <c r="J68" i="27"/>
  <c r="J69" i="27"/>
  <c r="J70" i="27"/>
  <c r="J71" i="27"/>
  <c r="J72" i="27"/>
  <c r="J73" i="27"/>
  <c r="J74" i="27"/>
  <c r="J75" i="27"/>
  <c r="J66" i="27"/>
  <c r="G72" i="27"/>
  <c r="G73" i="27" s="1"/>
  <c r="G74" i="27" s="1"/>
  <c r="G75" i="27" s="1"/>
  <c r="G76" i="27" s="1"/>
  <c r="G66" i="27"/>
  <c r="G67" i="27" s="1"/>
  <c r="G68" i="27" s="1"/>
  <c r="G69" i="27" s="1"/>
  <c r="G70" i="27" s="1"/>
  <c r="I24" i="25" l="1"/>
  <c r="G24" i="25"/>
  <c r="I23" i="25"/>
  <c r="G23" i="25"/>
  <c r="I21" i="25"/>
  <c r="G21" i="25"/>
  <c r="I19" i="25"/>
  <c r="G19" i="25"/>
  <c r="I15" i="25"/>
  <c r="G15" i="25"/>
  <c r="I14" i="25"/>
  <c r="G14" i="25"/>
  <c r="I13" i="25"/>
  <c r="G13" i="25"/>
  <c r="I12" i="25"/>
  <c r="G12" i="25"/>
  <c r="I11" i="25"/>
  <c r="G11" i="25"/>
  <c r="I10" i="25"/>
  <c r="G10" i="25"/>
  <c r="I8" i="25"/>
  <c r="G8" i="25"/>
  <c r="I18" i="25"/>
  <c r="G18" i="25"/>
  <c r="I17" i="25"/>
  <c r="G17" i="25"/>
  <c r="I41" i="23" l="1"/>
  <c r="G41" i="23"/>
  <c r="G112" i="15" l="1"/>
  <c r="G29" i="15"/>
  <c r="I299" i="15"/>
  <c r="G299" i="15"/>
  <c r="G238" i="15" l="1"/>
  <c r="I196" i="15"/>
  <c r="G196" i="15"/>
  <c r="G207" i="15"/>
  <c r="G199" i="15"/>
  <c r="I198" i="15"/>
  <c r="G198" i="15"/>
  <c r="G60" i="15"/>
  <c r="G61" i="15"/>
  <c r="G192" i="15"/>
  <c r="I11" i="23" l="1"/>
  <c r="G11" i="23"/>
  <c r="G9" i="23"/>
  <c r="I9" i="23"/>
  <c r="G63" i="23" l="1"/>
  <c r="G249" i="15"/>
  <c r="I233" i="15"/>
  <c r="I232" i="15"/>
  <c r="I185" i="15"/>
  <c r="I36" i="23" l="1"/>
  <c r="G36" i="23"/>
  <c r="I77" i="15" l="1"/>
  <c r="I74" i="15"/>
  <c r="G70" i="15"/>
  <c r="I70" i="15"/>
  <c r="I68" i="15"/>
  <c r="G69" i="15"/>
  <c r="I69" i="15"/>
  <c r="I64" i="15"/>
  <c r="I59" i="15"/>
  <c r="I58" i="15"/>
  <c r="G57" i="15"/>
  <c r="I53" i="15" l="1"/>
  <c r="I52" i="15"/>
  <c r="I50" i="15"/>
  <c r="G55" i="15"/>
  <c r="I55" i="15"/>
  <c r="I45" i="15"/>
  <c r="G45" i="15"/>
  <c r="B97" i="27" l="1"/>
  <c r="B100" i="27" s="1"/>
  <c r="H86" i="27"/>
  <c r="H89" i="27" s="1"/>
  <c r="F86" i="27"/>
  <c r="D97" i="27"/>
  <c r="D100" i="27" s="1"/>
  <c r="J78" i="27"/>
  <c r="C78" i="27"/>
  <c r="B78" i="27"/>
  <c r="B89" i="27" s="1"/>
  <c r="K76" i="27"/>
  <c r="K78" i="27" s="1"/>
  <c r="K86" i="27" s="1"/>
  <c r="F76" i="27"/>
  <c r="E76" i="27"/>
  <c r="K75" i="27"/>
  <c r="F75" i="27"/>
  <c r="E75" i="27"/>
  <c r="K74" i="27"/>
  <c r="F74" i="27"/>
  <c r="E74" i="27"/>
  <c r="K73" i="27"/>
  <c r="F73" i="27"/>
  <c r="E73" i="27"/>
  <c r="K72" i="27"/>
  <c r="F72" i="27"/>
  <c r="E72" i="27"/>
  <c r="K71" i="27"/>
  <c r="F71" i="27"/>
  <c r="E71" i="27"/>
  <c r="K70" i="27"/>
  <c r="F70" i="27"/>
  <c r="E70" i="27"/>
  <c r="K69" i="27"/>
  <c r="F69" i="27"/>
  <c r="E69" i="27"/>
  <c r="I69" i="27" s="1"/>
  <c r="K68" i="27"/>
  <c r="F68" i="27"/>
  <c r="E68" i="27"/>
  <c r="K67" i="27"/>
  <c r="F67" i="27"/>
  <c r="E67" i="27"/>
  <c r="K66" i="27"/>
  <c r="F66" i="27"/>
  <c r="E66" i="27"/>
  <c r="M65" i="27"/>
  <c r="B43" i="27"/>
  <c r="B46" i="27" s="1"/>
  <c r="F35" i="27"/>
  <c r="R32" i="27"/>
  <c r="R35" i="27" s="1"/>
  <c r="Q35" i="27"/>
  <c r="P32" i="27"/>
  <c r="P43" i="27" s="1"/>
  <c r="P46" i="27" s="1"/>
  <c r="O32" i="27"/>
  <c r="O43" i="27" s="1"/>
  <c r="O46" i="27" s="1"/>
  <c r="N32" i="27"/>
  <c r="N35" i="27" s="1"/>
  <c r="M32" i="27"/>
  <c r="M35" i="27" s="1"/>
  <c r="K32" i="27"/>
  <c r="K43" i="27" s="1"/>
  <c r="K46" i="27" s="1"/>
  <c r="J32" i="27"/>
  <c r="J43" i="27" s="1"/>
  <c r="J46" i="27" s="1"/>
  <c r="I32" i="27"/>
  <c r="I35" i="27" s="1"/>
  <c r="H32" i="27"/>
  <c r="H35" i="27" s="1"/>
  <c r="F32" i="27"/>
  <c r="F43" i="27" s="1"/>
  <c r="F46" i="27" s="1"/>
  <c r="E32" i="27"/>
  <c r="E43" i="27" s="1"/>
  <c r="E46" i="27" s="1"/>
  <c r="D32" i="27"/>
  <c r="D35" i="27" s="1"/>
  <c r="S29" i="27"/>
  <c r="V29" i="27" s="1"/>
  <c r="T24" i="27"/>
  <c r="T32" i="27" s="1"/>
  <c r="C24" i="27"/>
  <c r="C32" i="27" s="1"/>
  <c r="B24" i="27"/>
  <c r="B35" i="27" s="1"/>
  <c r="U21" i="27"/>
  <c r="U24" i="27" s="1"/>
  <c r="U32" i="27" s="1"/>
  <c r="F21" i="27"/>
  <c r="S21" i="27" s="1"/>
  <c r="S24" i="27" s="1"/>
  <c r="U20" i="27"/>
  <c r="F20" i="27"/>
  <c r="C20" i="27"/>
  <c r="U19" i="27"/>
  <c r="F19" i="27"/>
  <c r="C19" i="27"/>
  <c r="U18" i="27"/>
  <c r="F18" i="27"/>
  <c r="C18" i="27"/>
  <c r="U17" i="27"/>
  <c r="F17" i="27"/>
  <c r="C17" i="27"/>
  <c r="U16" i="27"/>
  <c r="F16" i="27"/>
  <c r="C16" i="27"/>
  <c r="U15" i="27"/>
  <c r="F15" i="27"/>
  <c r="C15" i="27"/>
  <c r="U14" i="27"/>
  <c r="F14" i="27"/>
  <c r="C14" i="27"/>
  <c r="U13" i="27"/>
  <c r="F13" i="27"/>
  <c r="C13" i="27"/>
  <c r="U12" i="27"/>
  <c r="F12" i="27"/>
  <c r="C12" i="27"/>
  <c r="U11" i="27"/>
  <c r="F11" i="27"/>
  <c r="C11" i="27"/>
  <c r="S10" i="27"/>
  <c r="V10" i="27" s="1"/>
  <c r="M69" i="27" l="1"/>
  <c r="I66" i="27"/>
  <c r="I73" i="27"/>
  <c r="M73" i="27" s="1"/>
  <c r="S11" i="27"/>
  <c r="V11" i="27" s="1"/>
  <c r="F97" i="27"/>
  <c r="F100" i="27" s="1"/>
  <c r="F89" i="27"/>
  <c r="S13" i="27"/>
  <c r="V13" i="27"/>
  <c r="S12" i="27"/>
  <c r="V12" i="27" s="1"/>
  <c r="I67" i="27"/>
  <c r="M67" i="27" s="1"/>
  <c r="S15" i="27"/>
  <c r="V15" i="27" s="1"/>
  <c r="S19" i="27"/>
  <c r="V19" i="27" s="1"/>
  <c r="S17" i="27"/>
  <c r="V17" i="27" s="1"/>
  <c r="I68" i="27"/>
  <c r="M68" i="27" s="1"/>
  <c r="I76" i="27"/>
  <c r="I78" i="27" s="1"/>
  <c r="M78" i="27" s="1"/>
  <c r="S20" i="27"/>
  <c r="V20" i="27" s="1"/>
  <c r="I74" i="27"/>
  <c r="M74" i="27" s="1"/>
  <c r="H43" i="27"/>
  <c r="H46" i="27" s="1"/>
  <c r="M43" i="27"/>
  <c r="M46" i="27" s="1"/>
  <c r="S14" i="27"/>
  <c r="V14" i="27" s="1"/>
  <c r="M66" i="27"/>
  <c r="E78" i="27"/>
  <c r="S16" i="27"/>
  <c r="V16" i="27" s="1"/>
  <c r="E35" i="27"/>
  <c r="I70" i="27"/>
  <c r="M70" i="27" s="1"/>
  <c r="J35" i="27"/>
  <c r="I71" i="27"/>
  <c r="M71" i="27" s="1"/>
  <c r="S18" i="27"/>
  <c r="V18" i="27" s="1"/>
  <c r="K35" i="27"/>
  <c r="I75" i="27"/>
  <c r="M75" i="27" s="1"/>
  <c r="O35" i="27"/>
  <c r="P35" i="27"/>
  <c r="I72" i="27"/>
  <c r="M72" i="27" s="1"/>
  <c r="D89" i="27"/>
  <c r="Q43" i="27"/>
  <c r="Q46" i="27" s="1"/>
  <c r="V21" i="27"/>
  <c r="V24" i="27"/>
  <c r="U35" i="27"/>
  <c r="U43" i="27"/>
  <c r="U46" i="27" s="1"/>
  <c r="K89" i="27"/>
  <c r="K97" i="27"/>
  <c r="K100" i="27" s="1"/>
  <c r="J97" i="27"/>
  <c r="J100" i="27" s="1"/>
  <c r="J89" i="27"/>
  <c r="T43" i="27"/>
  <c r="T46" i="27" s="1"/>
  <c r="T35" i="27"/>
  <c r="C35" i="27"/>
  <c r="S32" i="27"/>
  <c r="S40" i="27"/>
  <c r="V40" i="27" s="1"/>
  <c r="C86" i="27"/>
  <c r="H97" i="27"/>
  <c r="H100" i="27" s="1"/>
  <c r="I43" i="27"/>
  <c r="I46" i="27" s="1"/>
  <c r="R43" i="27"/>
  <c r="R46" i="27" s="1"/>
  <c r="D43" i="27"/>
  <c r="D46" i="27" s="1"/>
  <c r="N43" i="27"/>
  <c r="N46" i="27" s="1"/>
  <c r="G84" i="23"/>
  <c r="M76" i="27" l="1"/>
  <c r="C89" i="27"/>
  <c r="C94" i="27"/>
  <c r="C97" i="27"/>
  <c r="S35" i="27"/>
  <c r="V32" i="27"/>
  <c r="V35" i="27" s="1"/>
  <c r="E86" i="27"/>
  <c r="E89" i="27" s="1"/>
  <c r="C43" i="27"/>
  <c r="I39" i="23"/>
  <c r="G39" i="23"/>
  <c r="I86" i="27" l="1"/>
  <c r="M86" i="27" s="1"/>
  <c r="M89" i="27" s="1"/>
  <c r="C46" i="27"/>
  <c r="S43" i="27"/>
  <c r="C100" i="27"/>
  <c r="E97" i="27"/>
  <c r="G46" i="23"/>
  <c r="G55" i="23"/>
  <c r="G204" i="15"/>
  <c r="G205" i="15"/>
  <c r="G51" i="23"/>
  <c r="G202" i="15"/>
  <c r="G327" i="15"/>
  <c r="I84" i="23"/>
  <c r="I83" i="23"/>
  <c r="G83" i="23"/>
  <c r="I45" i="23"/>
  <c r="G45" i="23"/>
  <c r="G78" i="23"/>
  <c r="I43" i="23"/>
  <c r="G43" i="23"/>
  <c r="I40" i="23"/>
  <c r="G40" i="23"/>
  <c r="I38" i="23"/>
  <c r="G38" i="23"/>
  <c r="I37" i="23"/>
  <c r="G37" i="23"/>
  <c r="I35" i="23"/>
  <c r="G35" i="23"/>
  <c r="I34" i="23"/>
  <c r="G34" i="23"/>
  <c r="I33" i="23"/>
  <c r="G33" i="23"/>
  <c r="I32" i="23"/>
  <c r="G32" i="23"/>
  <c r="I31" i="23"/>
  <c r="G31" i="23"/>
  <c r="I30" i="23"/>
  <c r="G30" i="23"/>
  <c r="I29" i="23"/>
  <c r="G29" i="23"/>
  <c r="I28" i="23"/>
  <c r="G28" i="23"/>
  <c r="I27" i="23"/>
  <c r="G27" i="23"/>
  <c r="I92" i="15"/>
  <c r="G92" i="15"/>
  <c r="I87" i="15"/>
  <c r="G87" i="15"/>
  <c r="G82" i="15"/>
  <c r="G83" i="15"/>
  <c r="G84" i="15"/>
  <c r="G85" i="15"/>
  <c r="G88" i="15"/>
  <c r="G89" i="15"/>
  <c r="G86" i="15"/>
  <c r="G90" i="15"/>
  <c r="G93" i="15"/>
  <c r="G94" i="15"/>
  <c r="G91" i="15"/>
  <c r="G95" i="15"/>
  <c r="G96" i="15"/>
  <c r="G97" i="15"/>
  <c r="G98" i="15"/>
  <c r="G99" i="15"/>
  <c r="I94" i="27" l="1"/>
  <c r="M94" i="27" s="1"/>
  <c r="E100" i="27"/>
  <c r="I97" i="27"/>
  <c r="I100" i="27" s="1"/>
  <c r="S46" i="27"/>
  <c r="V43" i="27"/>
  <c r="V46" i="27" s="1"/>
  <c r="I89" i="27"/>
  <c r="I18" i="23"/>
  <c r="G18" i="23"/>
  <c r="I62" i="23"/>
  <c r="G62" i="23"/>
  <c r="G61" i="23"/>
  <c r="G60" i="23"/>
  <c r="M97" i="27" l="1"/>
  <c r="M100" i="27" s="1"/>
  <c r="I48" i="23"/>
  <c r="G48" i="23"/>
  <c r="I57" i="23" l="1"/>
  <c r="I13" i="23" l="1"/>
  <c r="I15" i="23"/>
  <c r="I16" i="23"/>
  <c r="I25" i="23"/>
  <c r="I20" i="23" l="1"/>
  <c r="I19" i="23"/>
  <c r="I58" i="23"/>
  <c r="I49" i="23"/>
  <c r="I24" i="23"/>
  <c r="I23" i="23"/>
  <c r="I22" i="23"/>
  <c r="C12" i="19" l="1"/>
  <c r="C16" i="19"/>
  <c r="B16" i="19" l="1"/>
  <c r="B24" i="18"/>
  <c r="B17" i="18"/>
  <c r="I11" i="19" l="1"/>
  <c r="I10" i="19"/>
  <c r="H11" i="19"/>
  <c r="F10" i="19"/>
  <c r="H10" i="19"/>
  <c r="E10" i="19"/>
  <c r="G153" i="15" l="1"/>
  <c r="G124" i="15" l="1"/>
  <c r="G254" i="15" l="1"/>
  <c r="G255" i="15"/>
  <c r="G256" i="15"/>
  <c r="G253" i="15"/>
  <c r="G37" i="15" l="1"/>
  <c r="G30" i="15"/>
  <c r="G31" i="15"/>
  <c r="G240" i="15" l="1"/>
  <c r="G231" i="15"/>
  <c r="G210" i="15"/>
  <c r="G211" i="15"/>
  <c r="G209" i="15"/>
  <c r="I112" i="15" l="1"/>
  <c r="I132" i="15" l="1"/>
  <c r="I133" i="15"/>
  <c r="I134" i="15"/>
  <c r="I135" i="15"/>
  <c r="I136" i="15"/>
  <c r="I131" i="15"/>
  <c r="G132" i="15"/>
  <c r="G133" i="15"/>
  <c r="G134" i="15"/>
  <c r="G135" i="15"/>
  <c r="G136" i="15"/>
  <c r="G131" i="15"/>
  <c r="G129" i="15"/>
  <c r="G127" i="15"/>
  <c r="G126" i="15"/>
  <c r="G159" i="15" l="1"/>
  <c r="G160" i="15"/>
  <c r="I238" i="15" l="1"/>
  <c r="G270" i="15"/>
  <c r="I327" i="15" l="1"/>
  <c r="B10" i="18" l="1"/>
  <c r="B9" i="18"/>
  <c r="H14" i="19" l="1"/>
  <c r="I14" i="19" s="1"/>
  <c r="G307" i="15" l="1"/>
  <c r="G283" i="15"/>
  <c r="G284" i="15"/>
  <c r="G314" i="15" l="1"/>
  <c r="I84" i="15"/>
  <c r="I83" i="15"/>
  <c r="I82" i="15"/>
  <c r="I145" i="15"/>
  <c r="I146" i="15"/>
  <c r="I288" i="15" l="1"/>
  <c r="G288" i="15"/>
  <c r="I287" i="15"/>
  <c r="G287" i="15"/>
  <c r="I286" i="15"/>
  <c r="G286" i="15"/>
  <c r="I285" i="15"/>
  <c r="G285" i="15"/>
  <c r="I284" i="15"/>
  <c r="I283" i="15"/>
  <c r="I211" i="15" l="1"/>
  <c r="I209" i="15"/>
  <c r="I210" i="15"/>
  <c r="I99" i="15" l="1"/>
  <c r="I98" i="15"/>
  <c r="I96" i="15"/>
  <c r="I95" i="15"/>
  <c r="I91" i="15"/>
  <c r="I94" i="15"/>
  <c r="I93" i="15"/>
  <c r="I90" i="15"/>
  <c r="I88" i="15"/>
  <c r="I89" i="15"/>
  <c r="I86" i="15"/>
  <c r="I85" i="15"/>
  <c r="G224" i="15" l="1"/>
  <c r="G225" i="15"/>
  <c r="G177" i="15" l="1"/>
  <c r="G178" i="15"/>
  <c r="I160" i="15"/>
  <c r="I159" i="15"/>
  <c r="G73" i="15"/>
  <c r="I24" i="15"/>
  <c r="G78" i="15" l="1"/>
  <c r="G251" i="15" l="1"/>
  <c r="G101" i="15"/>
  <c r="G183" i="15" l="1"/>
  <c r="G168" i="15"/>
  <c r="G241" i="15" l="1"/>
  <c r="G243" i="15"/>
  <c r="G244" i="15"/>
  <c r="G245" i="15"/>
  <c r="G246" i="15"/>
  <c r="G247" i="15"/>
  <c r="G42" i="15" l="1"/>
  <c r="I31" i="15" l="1"/>
  <c r="I30" i="15"/>
  <c r="I332" i="15" l="1"/>
  <c r="G322" i="15"/>
  <c r="I17" i="15" l="1"/>
  <c r="I19" i="15"/>
  <c r="G17" i="15"/>
  <c r="G19" i="15"/>
  <c r="G76" i="15" l="1"/>
  <c r="I215" i="15" l="1"/>
  <c r="I216" i="15"/>
  <c r="I217" i="15"/>
  <c r="I218" i="15"/>
  <c r="I219" i="15"/>
  <c r="I220" i="15"/>
  <c r="I221" i="15"/>
  <c r="I222" i="15"/>
  <c r="I223" i="15"/>
  <c r="I214" i="15"/>
  <c r="G291" i="15" l="1"/>
  <c r="I142" i="15"/>
  <c r="I143" i="15"/>
  <c r="I141" i="15"/>
  <c r="I113" i="15"/>
  <c r="I114" i="15"/>
  <c r="I115" i="15"/>
  <c r="I116" i="15"/>
  <c r="I117" i="15"/>
  <c r="G111" i="15"/>
  <c r="G113" i="15"/>
  <c r="G114" i="15"/>
  <c r="G115" i="15"/>
  <c r="G116" i="15"/>
  <c r="G117" i="15"/>
  <c r="G71" i="15"/>
  <c r="G72" i="15"/>
  <c r="I73" i="15"/>
  <c r="I65" i="15"/>
  <c r="I66" i="15"/>
  <c r="I67" i="15"/>
  <c r="I71" i="15"/>
  <c r="I72" i="15"/>
  <c r="I75" i="15"/>
  <c r="I76" i="15"/>
  <c r="I78" i="15"/>
  <c r="I97" i="15"/>
  <c r="I79" i="15"/>
  <c r="I80" i="15"/>
  <c r="I47" i="15"/>
  <c r="I48" i="15"/>
  <c r="G47" i="15"/>
  <c r="G48" i="15"/>
  <c r="G9" i="15"/>
  <c r="G11" i="15"/>
  <c r="G12" i="15"/>
  <c r="G13" i="15"/>
  <c r="G14" i="15"/>
  <c r="G15" i="15"/>
  <c r="G16" i="15"/>
  <c r="G21" i="15"/>
  <c r="G22" i="15"/>
  <c r="G23" i="15"/>
  <c r="G25" i="15"/>
  <c r="G26" i="15"/>
  <c r="G27" i="15"/>
  <c r="I183" i="15"/>
  <c r="I181" i="15"/>
  <c r="G181" i="15"/>
  <c r="I178" i="15"/>
  <c r="I168" i="15"/>
  <c r="I164" i="15" l="1"/>
  <c r="I165" i="15"/>
  <c r="I166" i="15"/>
  <c r="I167" i="15"/>
  <c r="I171" i="15"/>
  <c r="I172" i="15"/>
  <c r="I173" i="15"/>
  <c r="I174" i="15"/>
  <c r="I169" i="15"/>
  <c r="I170" i="15"/>
  <c r="I175" i="15"/>
  <c r="I176" i="15"/>
  <c r="I177" i="15"/>
  <c r="I179" i="15"/>
  <c r="I180" i="15"/>
  <c r="I182" i="15"/>
  <c r="I184" i="15"/>
  <c r="I186" i="15"/>
  <c r="I188" i="15"/>
  <c r="I187" i="15"/>
  <c r="I189" i="15"/>
  <c r="I190" i="15"/>
  <c r="G164" i="15"/>
  <c r="G165" i="15"/>
  <c r="G166" i="15"/>
  <c r="G167" i="15"/>
  <c r="G171" i="15"/>
  <c r="G172" i="15"/>
  <c r="G173" i="15"/>
  <c r="G174" i="15"/>
  <c r="G169" i="15"/>
  <c r="G170" i="15"/>
  <c r="G175" i="15"/>
  <c r="G176" i="15"/>
  <c r="G179" i="15"/>
  <c r="G180" i="15"/>
  <c r="G182" i="15"/>
  <c r="G184" i="15"/>
  <c r="G186" i="15"/>
  <c r="G188" i="15"/>
  <c r="G187" i="15"/>
  <c r="G189" i="15"/>
  <c r="G190" i="15"/>
  <c r="I163" i="15"/>
  <c r="G163" i="15"/>
  <c r="I162" i="15"/>
  <c r="I270" i="15"/>
  <c r="I205" i="15" l="1"/>
  <c r="I230" i="15"/>
  <c r="I234" i="15"/>
  <c r="I235" i="15"/>
  <c r="I236" i="15"/>
  <c r="I237" i="15"/>
  <c r="I239" i="15"/>
  <c r="I240" i="15"/>
  <c r="I229" i="15"/>
  <c r="G230" i="15"/>
  <c r="G234" i="15"/>
  <c r="G235" i="15"/>
  <c r="G236" i="15"/>
  <c r="G237" i="15"/>
  <c r="G239" i="15"/>
  <c r="B26" i="18" l="1"/>
  <c r="B25" i="18"/>
  <c r="I294" i="15" l="1"/>
  <c r="E8" i="18" l="1"/>
  <c r="E9" i="18"/>
  <c r="E10" i="18"/>
  <c r="G26" i="18" l="1"/>
  <c r="G25" i="18"/>
  <c r="G138" i="15"/>
  <c r="I138" i="15"/>
  <c r="G308" i="15"/>
  <c r="G294" i="15"/>
  <c r="G229" i="15"/>
  <c r="G227" i="15"/>
  <c r="G226" i="15"/>
  <c r="G223" i="15"/>
  <c r="G222" i="15"/>
  <c r="G221" i="15"/>
  <c r="G220" i="15"/>
  <c r="G197" i="15"/>
  <c r="G162" i="15"/>
  <c r="G141" i="15" l="1"/>
  <c r="I37" i="15"/>
  <c r="G147" i="15" l="1"/>
  <c r="G142" i="15"/>
  <c r="G143" i="15"/>
  <c r="G158" i="15"/>
  <c r="I16" i="19"/>
  <c r="H16" i="19"/>
  <c r="F16" i="19"/>
  <c r="E16" i="19"/>
  <c r="I290" i="15"/>
  <c r="G290" i="15"/>
  <c r="D26" i="18"/>
  <c r="E26" i="18" s="1"/>
  <c r="D25" i="18"/>
  <c r="D24" i="18"/>
  <c r="H18" i="18"/>
  <c r="E18" i="18"/>
  <c r="H17" i="18"/>
  <c r="E17" i="18"/>
  <c r="H16" i="18"/>
  <c r="E16" i="18"/>
  <c r="H10" i="18"/>
  <c r="H9" i="18"/>
  <c r="H8" i="18"/>
  <c r="F18" i="19" l="1"/>
  <c r="E18" i="19"/>
  <c r="E24" i="18"/>
  <c r="I18" i="19"/>
  <c r="H18" i="19"/>
  <c r="H25" i="18"/>
  <c r="H26" i="18"/>
  <c r="E25" i="18"/>
  <c r="H24" i="18"/>
  <c r="G155" i="15"/>
  <c r="G157" i="15"/>
  <c r="I157" i="15"/>
  <c r="I122" i="15"/>
  <c r="G122" i="15"/>
  <c r="I123" i="15"/>
  <c r="I121" i="15"/>
  <c r="G123" i="15"/>
  <c r="G121" i="15"/>
  <c r="I119" i="15"/>
  <c r="G119" i="15"/>
  <c r="I111" i="15"/>
  <c r="I109" i="15"/>
  <c r="I108" i="15"/>
  <c r="I107" i="15"/>
  <c r="G109" i="15"/>
  <c r="G108" i="15"/>
  <c r="G107" i="15"/>
  <c r="I105" i="15"/>
  <c r="G105" i="15"/>
  <c r="I333" i="15"/>
  <c r="G333" i="15"/>
  <c r="G332" i="15"/>
  <c r="I330" i="15"/>
  <c r="G330" i="15"/>
  <c r="I328" i="15"/>
  <c r="G328" i="15"/>
  <c r="I326" i="15"/>
  <c r="G326" i="15"/>
  <c r="I324" i="15"/>
  <c r="G324" i="15"/>
  <c r="I323" i="15"/>
  <c r="G323" i="15"/>
  <c r="I322" i="15"/>
  <c r="I321" i="15"/>
  <c r="G321" i="15"/>
  <c r="I320" i="15"/>
  <c r="G320" i="15"/>
  <c r="I319" i="15"/>
  <c r="G319" i="15"/>
  <c r="I317" i="15"/>
  <c r="G317" i="15"/>
  <c r="I315" i="15"/>
  <c r="G315" i="15"/>
  <c r="I313" i="15"/>
  <c r="G313" i="15"/>
  <c r="I312" i="15"/>
  <c r="G312" i="15"/>
  <c r="I311" i="15"/>
  <c r="G311" i="15"/>
  <c r="I310" i="15"/>
  <c r="G310" i="15"/>
  <c r="I303" i="15"/>
  <c r="G303" i="15"/>
  <c r="I301" i="15"/>
  <c r="G301" i="15"/>
  <c r="I300" i="15"/>
  <c r="G300" i="15"/>
  <c r="I32" i="15"/>
  <c r="G32" i="15"/>
  <c r="I293" i="15"/>
  <c r="G293" i="15"/>
  <c r="I280" i="15"/>
  <c r="G280" i="15"/>
  <c r="I245" i="15"/>
  <c r="I43" i="15"/>
  <c r="G43" i="15"/>
  <c r="I44" i="15"/>
  <c r="G44" i="15"/>
  <c r="I206" i="15"/>
  <c r="G206" i="15"/>
  <c r="I201" i="15"/>
  <c r="G201" i="15"/>
  <c r="I195" i="15"/>
  <c r="G195" i="15"/>
  <c r="G146" i="15"/>
  <c r="G145" i="15"/>
  <c r="G144" i="15"/>
  <c r="I140" i="15"/>
  <c r="G140" i="15"/>
  <c r="I120" i="15"/>
  <c r="G120" i="15"/>
  <c r="I110" i="15"/>
  <c r="G110" i="15"/>
  <c r="I106" i="15"/>
  <c r="G106" i="15"/>
  <c r="I104" i="15"/>
  <c r="G104" i="15"/>
  <c r="I103" i="15"/>
  <c r="G103" i="15"/>
  <c r="G79" i="15"/>
  <c r="G80" i="15"/>
  <c r="G75" i="15"/>
  <c r="G65" i="15"/>
  <c r="G67" i="15"/>
  <c r="G66" i="15"/>
  <c r="I63" i="15"/>
  <c r="G63" i="15"/>
  <c r="I29" i="15"/>
  <c r="I27" i="15"/>
  <c r="I26" i="15"/>
  <c r="I25" i="15"/>
  <c r="I23" i="15"/>
  <c r="I22" i="15"/>
  <c r="I21" i="15"/>
  <c r="I16" i="15"/>
  <c r="I15" i="15"/>
  <c r="I14" i="15"/>
  <c r="I13" i="15"/>
  <c r="I11" i="15"/>
  <c r="I9" i="15"/>
  <c r="I8" i="15"/>
  <c r="G8" i="15"/>
</calcChain>
</file>

<file path=xl/sharedStrings.xml><?xml version="1.0" encoding="utf-8"?>
<sst xmlns="http://schemas.openxmlformats.org/spreadsheetml/2006/main" count="1719" uniqueCount="875">
  <si>
    <t>Wildlands Skills</t>
  </si>
  <si>
    <t>Wildlands Skills:  Map, Compass &amp; GPS</t>
  </si>
  <si>
    <t xml:space="preserve">Program developed working with local judiciary on required community &amp; campus sanctions. These classes can be provided by UMW Student Affair's approved program or through The Butte-Silver Bow Health Department Prevention Services through the court system.  This fee is for those who use  the campus program.  </t>
  </si>
  <si>
    <t>DESCRIPTION</t>
  </si>
  <si>
    <t>BOR AUTHORIZATION</t>
  </si>
  <si>
    <t>FUND</t>
  </si>
  <si>
    <t>Current Unrestricted Fees</t>
  </si>
  <si>
    <t>Additional Late Registration Fee</t>
  </si>
  <si>
    <t>Admissions</t>
  </si>
  <si>
    <t>Deferred Payment Late Fee</t>
  </si>
  <si>
    <t>Late Registration/Payment</t>
  </si>
  <si>
    <t>Health Insurance Premium</t>
  </si>
  <si>
    <t>103-001-R0599</t>
  </si>
  <si>
    <t>CHEM</t>
  </si>
  <si>
    <t>Auxiliary</t>
  </si>
  <si>
    <t>ID Replacement Fee</t>
  </si>
  <si>
    <t>Parking Fines</t>
  </si>
  <si>
    <t>Residence Hall and Meal Plan Rates</t>
  </si>
  <si>
    <t>Designated Fees</t>
  </si>
  <si>
    <t>% CHANGE</t>
  </si>
  <si>
    <t>Nonres.</t>
  </si>
  <si>
    <t>Course</t>
  </si>
  <si>
    <t>Registration</t>
  </si>
  <si>
    <t>Tuition</t>
  </si>
  <si>
    <t>Building</t>
  </si>
  <si>
    <t>Health</t>
  </si>
  <si>
    <t>Athletic</t>
  </si>
  <si>
    <t>Resident</t>
  </si>
  <si>
    <t>Credit</t>
  </si>
  <si>
    <t>Fee</t>
  </si>
  <si>
    <t>Total</t>
  </si>
  <si>
    <t>FTE  Rate</t>
  </si>
  <si>
    <t>Proposed</t>
  </si>
  <si>
    <t>Increase</t>
  </si>
  <si>
    <t>NOTES:</t>
  </si>
  <si>
    <t>Percent</t>
  </si>
  <si>
    <t>1</t>
  </si>
  <si>
    <t>Note Explanations:</t>
  </si>
  <si>
    <t>Additional</t>
  </si>
  <si>
    <t>Parking</t>
  </si>
  <si>
    <t>Other</t>
  </si>
  <si>
    <t>2</t>
  </si>
  <si>
    <t>JUSTIFICATION</t>
  </si>
  <si>
    <t>PROPOSED RATES</t>
  </si>
  <si>
    <t>Undergraduate Mandatory Fees -- Rates per Semester</t>
  </si>
  <si>
    <t>Non-Mandatory Fees -- Rates per Semester</t>
  </si>
  <si>
    <t>Building Fee</t>
  </si>
  <si>
    <t>Computer Fee</t>
  </si>
  <si>
    <t>Activity Fee</t>
  </si>
  <si>
    <t>Athletic Fee</t>
  </si>
  <si>
    <t>Non-Resident Building Fee</t>
  </si>
  <si>
    <t>Mandatory Fees Assessed All Students</t>
  </si>
  <si>
    <t>Mandatory Fees -- Authorization, Fund, and Description</t>
  </si>
  <si>
    <t>Additional Mandatory Fees Assessed Non-Resident Students</t>
  </si>
  <si>
    <t>NAME OF FEE</t>
  </si>
  <si>
    <t>THE MONTANA UNIVERSITY SYSTEM</t>
  </si>
  <si>
    <t>Returned Check Fee</t>
  </si>
  <si>
    <t>Lost/Damaged Book Fee</t>
  </si>
  <si>
    <t>Continuing Education Fee/per credit</t>
  </si>
  <si>
    <t>Drop/Add Processing Fee (Per Course Fee)</t>
  </si>
  <si>
    <t>Out of State Student Teaching Fee</t>
  </si>
  <si>
    <t>Field Trips, Bowling, Skiing, Golf, Experimental Courses</t>
  </si>
  <si>
    <t>Varies</t>
  </si>
  <si>
    <t>Charge for replacing lost ID cards.</t>
  </si>
  <si>
    <t>Photography</t>
  </si>
  <si>
    <t>Conservation Biology</t>
  </si>
  <si>
    <t>Ornithology</t>
  </si>
  <si>
    <t>Vertebrate Zoology</t>
  </si>
  <si>
    <t>COMS</t>
  </si>
  <si>
    <t>Soil Science</t>
  </si>
  <si>
    <t>Environmental Field Studies</t>
  </si>
  <si>
    <t>Geology of the American West</t>
  </si>
  <si>
    <t>Surficial Processes</t>
  </si>
  <si>
    <t>Residence Hall Programming Fee</t>
  </si>
  <si>
    <t>Orientation Fee</t>
  </si>
  <si>
    <t>Transcript Fee (maximum)</t>
  </si>
  <si>
    <t>Workshop Fees</t>
  </si>
  <si>
    <t>Key Replacement Fee</t>
  </si>
  <si>
    <t>Charge for replacing lost keys and replacing locks.</t>
  </si>
  <si>
    <t>Residence Halls/Family Housing Deposit</t>
  </si>
  <si>
    <t>Parking Fees for Faculty &amp; Staff</t>
  </si>
  <si>
    <t>Handicap Parking Fine</t>
  </si>
  <si>
    <t>Regular Double</t>
  </si>
  <si>
    <t>Regular Single</t>
  </si>
  <si>
    <t>Large Single</t>
  </si>
  <si>
    <t>2 Rm Apt/Double</t>
  </si>
  <si>
    <t>Suite/Double</t>
  </si>
  <si>
    <t>Suite/Single</t>
  </si>
  <si>
    <t>7-Day Meal Plan</t>
  </si>
  <si>
    <t>Two-Bedroom Apartment - Family Housing</t>
  </si>
  <si>
    <t>Biology</t>
  </si>
  <si>
    <t>Chemistry</t>
  </si>
  <si>
    <t>Computer Science</t>
  </si>
  <si>
    <t>Education</t>
  </si>
  <si>
    <t>Environmental Science</t>
  </si>
  <si>
    <t>Health &amp; Human Performance</t>
  </si>
  <si>
    <t>Physics</t>
  </si>
  <si>
    <t>Contracted</t>
  </si>
  <si>
    <t>One-Bedroom Apartment - Family Housing</t>
  </si>
  <si>
    <t>Evolution</t>
  </si>
  <si>
    <t>Biochemistry</t>
  </si>
  <si>
    <t>One time fee to all new students to be used to fund orientation activities.</t>
  </si>
  <si>
    <t>Op.</t>
  </si>
  <si>
    <t xml:space="preserve">Academic </t>
  </si>
  <si>
    <t>Facilities</t>
  </si>
  <si>
    <t>&amp; Recycle</t>
  </si>
  <si>
    <t>Fees</t>
  </si>
  <si>
    <t>Computer, Technology</t>
  </si>
  <si>
    <t>&amp; Equipment</t>
  </si>
  <si>
    <t>Technology Fee</t>
  </si>
  <si>
    <t>Academic Facilities Fee</t>
  </si>
  <si>
    <t>Instructional Equipment Fee</t>
  </si>
  <si>
    <t>Health Service Fee</t>
  </si>
  <si>
    <t>Student Union (SUB) Fee</t>
  </si>
  <si>
    <t>Normal Per Credit Hour Fee</t>
  </si>
  <si>
    <t>Distributed Online Learning</t>
  </si>
  <si>
    <t>Per Semester rate.</t>
  </si>
  <si>
    <t>Testing Fee - Various</t>
  </si>
  <si>
    <t>Introduction to Visual &amp; Performing Arts</t>
  </si>
  <si>
    <t>Monthly rate.</t>
  </si>
  <si>
    <t xml:space="preserve">Fees applied to the long-term debt and used for the acquisition and renovation of buildings, parking lots, or campus infrastructure. (Students can park on campus at no charge with payment of this fee.)  </t>
  </si>
  <si>
    <r>
      <t xml:space="preserve">Fee applied to the purchase, lease, and maintenance of equipment for the instructional program, including library, faculty, laboratories and other related acquisitions. </t>
    </r>
    <r>
      <rPr>
        <i/>
        <sz val="10"/>
        <rFont val="Tahoma"/>
        <family val="2"/>
      </rPr>
      <t xml:space="preserve"> </t>
    </r>
  </si>
  <si>
    <t>Admissions Single File Supplemental Fee</t>
  </si>
  <si>
    <t>Administrative fee to create a "single admissions file" in the Montana University System.</t>
  </si>
  <si>
    <t>$50-$1,700</t>
  </si>
  <si>
    <t>At the current time an RFP has been issued for Student Insurance and will not close until after the deadline for fee information.</t>
  </si>
  <si>
    <t>Course Fees</t>
  </si>
  <si>
    <t>Course fee assigned to pay for a specialized activity, field trip, pass-through fees, laboratory consumables excluding computer supplies and paper products, or materials used by students to create a product that becomes the student's property after use in a specific course.</t>
  </si>
  <si>
    <t>Environmental Education</t>
  </si>
  <si>
    <t>Other Housing</t>
  </si>
  <si>
    <t>Applied to the long-term debt and used for the acquisition and renovation of buildings, parking lots, or campus infrastructure. (Students can park on campus at no charge with payment of this fee).  Nonresident students are charged an additional $3/credit up to 12 credits</t>
  </si>
  <si>
    <t>Charged to all first-time enrolling undergraduate and graduate students.</t>
  </si>
  <si>
    <t>Administrative charge for students electing installment payment of fees.  Granted on a semester basis.</t>
  </si>
  <si>
    <t>A uniform late registration/payment fee for all units of the Montana University System.</t>
  </si>
  <si>
    <t>An additional late fee for registering after the 15th instructional day.</t>
  </si>
  <si>
    <t>$80.00/minimum per credit hour.</t>
  </si>
  <si>
    <t>Collected to cover the costs related to the processing of drops and adds which occur after the established deadlines.</t>
  </si>
  <si>
    <t>Replacement Fee for parking hanger.</t>
  </si>
  <si>
    <t>Authorizes a housing prepayment.  Said fee to be applied toward payment of board and room at time of registration.  Fee is totally, partially, or nonrefundable depending on the cancellation notification date.</t>
  </si>
  <si>
    <t>Late charge to be assessed against each late installment payment.</t>
  </si>
  <si>
    <t>Technology Equipment Checkout Late Fee</t>
  </si>
  <si>
    <t xml:space="preserve">Fee used to pay a portion of the operating costs, including utilities and debt service, for the Student Union Building. </t>
  </si>
  <si>
    <t>$8.00-$200.00</t>
  </si>
  <si>
    <t>Processing and freight costs for lost library books.</t>
  </si>
  <si>
    <t>Replacement or repair fee for lost &amp; damaged equipment borrowed from the STC.</t>
  </si>
  <si>
    <t>Co-op Ed/Internship Fee/per credit</t>
  </si>
  <si>
    <t>Telecommunications Fee</t>
  </si>
  <si>
    <t>Academic</t>
  </si>
  <si>
    <t>Support</t>
  </si>
  <si>
    <t xml:space="preserve">Equipment </t>
  </si>
  <si>
    <t>Academic Support Center Fee</t>
  </si>
  <si>
    <t>135-1605-R0507</t>
  </si>
  <si>
    <t>Fine for parking in designated "handicapped" parking areas.</t>
  </si>
  <si>
    <t>Fine for violation of motor vehicle or parking regulations.</t>
  </si>
  <si>
    <t>One semester.</t>
  </si>
  <si>
    <t>Annual reserved.</t>
  </si>
  <si>
    <t>Annual.</t>
  </si>
  <si>
    <t>DVD or on-line program  &amp; materials required for 1st offense training.</t>
  </si>
  <si>
    <t>Provide appropriate alcohol education to all UMW students.</t>
  </si>
  <si>
    <t>Fees dependent on costs and duration of workshop or conference.</t>
  </si>
  <si>
    <t xml:space="preserve">  First Offense</t>
  </si>
  <si>
    <t xml:space="preserve">  Second Offense</t>
  </si>
  <si>
    <t>University of Montana - Western</t>
  </si>
  <si>
    <r>
      <t xml:space="preserve">Unit Name: </t>
    </r>
    <r>
      <rPr>
        <b/>
        <sz val="12"/>
        <rFont val="Tahoma"/>
        <family val="2"/>
      </rPr>
      <t>University of Montana - Western</t>
    </r>
  </si>
  <si>
    <t>Technology Equipment Checkout Damage/Replacement Charge</t>
  </si>
  <si>
    <t>Semester fee to defray the cost of student social activities in the residence halls and family housing.</t>
  </si>
  <si>
    <t xml:space="preserve">Optional health insurance fee (students may waive with proof of insurance). </t>
  </si>
  <si>
    <t>Normal per credit hour fee paid by all regularly enrolled students who elect to take a course not for credit.</t>
  </si>
  <si>
    <t>Business Finance</t>
  </si>
  <si>
    <t>Continuing Education Fees (CEUs)</t>
  </si>
  <si>
    <t>Administrative time to obtain authorization. Certificate printing and distribution.</t>
  </si>
  <si>
    <t>Individual &amp; Dual Sport Methods &amp; Techniques</t>
  </si>
  <si>
    <t>Printmaking I</t>
  </si>
  <si>
    <t>Printmaking  II</t>
  </si>
  <si>
    <t>CAPP</t>
  </si>
  <si>
    <t>CHMY</t>
  </si>
  <si>
    <t>GEO</t>
  </si>
  <si>
    <t>Structural Geology</t>
  </si>
  <si>
    <t>Hydrology</t>
  </si>
  <si>
    <t>College Chemistry I</t>
  </si>
  <si>
    <t>College Chemistry II</t>
  </si>
  <si>
    <t>Organic Chemistry I</t>
  </si>
  <si>
    <t>FY11</t>
  </si>
  <si>
    <t>Per credit  maximum fee charged on-line students.</t>
  </si>
  <si>
    <t>Head bolt Heater Outlet Fee</t>
  </si>
  <si>
    <t>General Botany</t>
  </si>
  <si>
    <t>Introduction to General Chemistry</t>
  </si>
  <si>
    <t>Organic Chemistry II</t>
  </si>
  <si>
    <t>Introduction to Physical Geology</t>
  </si>
  <si>
    <t>Pass-Through Fees</t>
  </si>
  <si>
    <t>Transportation</t>
  </si>
  <si>
    <t>Transporatation Fee</t>
  </si>
  <si>
    <t>$15 fee per student per semester applied to Intercap loan payment for new vehicles necessary to replace 12-passenger vans.  Fee may sunset or become a vehicle renewal and replacement fee.</t>
  </si>
  <si>
    <t xml:space="preserve"> </t>
  </si>
  <si>
    <t>First Aid and Safety</t>
  </si>
  <si>
    <t>Reading and Writing Connections for All Learners K-8</t>
  </si>
  <si>
    <t>EDU</t>
  </si>
  <si>
    <t>N/A</t>
  </si>
  <si>
    <t>School Law and Advocacy for all K-12 Learners</t>
  </si>
  <si>
    <t>Mathematics for K-8 Schools with Pedagogy I</t>
  </si>
  <si>
    <t>Mathematics for K-8 Schools with Pedagogy II</t>
  </si>
  <si>
    <t>Astronomy</t>
  </si>
  <si>
    <t>Introduction to Astronomy</t>
  </si>
  <si>
    <t>Wetlands Ecology</t>
  </si>
  <si>
    <t>BIOE</t>
  </si>
  <si>
    <t>General Parasitology</t>
  </si>
  <si>
    <t>BIOM</t>
  </si>
  <si>
    <t>Survey of MT Wildlife and Habitats</t>
  </si>
  <si>
    <t>BIOO</t>
  </si>
  <si>
    <t>Advanced Literacy Assessment, Diagnosis and Instruction</t>
  </si>
  <si>
    <t>Research and Professionalism in Literacy Education</t>
  </si>
  <si>
    <t>Methods:  5-12 Social Studies</t>
  </si>
  <si>
    <t>497H</t>
  </si>
  <si>
    <t>Methods:  5-12 Mathematics</t>
  </si>
  <si>
    <t>497M</t>
  </si>
  <si>
    <t>Environmental Interpretation I</t>
  </si>
  <si>
    <t>Basic Horse Care and Nutrition</t>
  </si>
  <si>
    <t>EQUS</t>
  </si>
  <si>
    <t>Equine Facilities Management</t>
  </si>
  <si>
    <t>Racquet Sports</t>
  </si>
  <si>
    <t>PHSX</t>
  </si>
  <si>
    <t>Integrating Technology into Education</t>
  </si>
  <si>
    <t>Assessment, Curriculum and Instruction</t>
  </si>
  <si>
    <t>Methods:  K-8 Integrated Arts for All Learners</t>
  </si>
  <si>
    <t>397A</t>
  </si>
  <si>
    <t>Methods:  K-8 Language Arts and Social Studies for All Learners</t>
  </si>
  <si>
    <t>397L</t>
  </si>
  <si>
    <t>Methods:  K-8 Science and Mathematics Inquiry for All Learners</t>
  </si>
  <si>
    <t>Wildlife Ecology and Management</t>
  </si>
  <si>
    <t>Principles of Biological Diversity</t>
  </si>
  <si>
    <t>BIOB</t>
  </si>
  <si>
    <t>General Genetics</t>
  </si>
  <si>
    <t>Advanced Cell and Molecular Biology</t>
  </si>
  <si>
    <t xml:space="preserve">General Ecology </t>
  </si>
  <si>
    <t>General Microbiology</t>
  </si>
  <si>
    <t>Cultures, Diversity and Ethics in Global Education</t>
  </si>
  <si>
    <t>Introduction to Environmental Geology</t>
  </si>
  <si>
    <t>Rocks, Minerals and Resources</t>
  </si>
  <si>
    <t>Sedimentation and Stratigraphy</t>
  </si>
  <si>
    <t>GEO/  CHMY</t>
  </si>
  <si>
    <t>Our Physical World</t>
  </si>
  <si>
    <t>ASUMW, Activity</t>
  </si>
  <si>
    <t>SUB</t>
  </si>
  <si>
    <t>Ceramics II</t>
  </si>
  <si>
    <t>Discover Biology</t>
  </si>
  <si>
    <t>Principles of Living Systems</t>
  </si>
  <si>
    <t>Cellular and Molecular Biology</t>
  </si>
  <si>
    <t>Plant Systematics</t>
  </si>
  <si>
    <t xml:space="preserve">BIOO </t>
  </si>
  <si>
    <t>Analytical Chemistry-Quantitative Analysis</t>
  </si>
  <si>
    <t>ASTR</t>
  </si>
  <si>
    <t>CHMY/ GEO</t>
  </si>
  <si>
    <t>New Fee Request</t>
  </si>
  <si>
    <t>Introduction to Education with Field Experience</t>
  </si>
  <si>
    <t>Educational Psychology and Child Development</t>
  </si>
  <si>
    <t>397 S</t>
  </si>
  <si>
    <t>Literacy Assessment, Diagnosis and Instruction</t>
  </si>
  <si>
    <t>Advanced Horse Care and Nutrition</t>
  </si>
  <si>
    <t>ARTZ</t>
  </si>
  <si>
    <t>Beginning Art</t>
  </si>
  <si>
    <t>Calligraphy</t>
  </si>
  <si>
    <t>Ceramics I</t>
  </si>
  <si>
    <t>Fibers Arts I</t>
  </si>
  <si>
    <t>Visual Language 3-D Foundations</t>
  </si>
  <si>
    <t>WILD</t>
  </si>
  <si>
    <t>Sculpture I</t>
  </si>
  <si>
    <t>BFIN</t>
  </si>
  <si>
    <t>ARTH</t>
  </si>
  <si>
    <t>Methods:  5-12 Integrated Literature and Composition I</t>
  </si>
  <si>
    <t>Methods:  5-12 Integrated Literature and Composition II</t>
  </si>
  <si>
    <t xml:space="preserve">CHMY </t>
  </si>
  <si>
    <t>Theatre</t>
  </si>
  <si>
    <t>THTR</t>
  </si>
  <si>
    <t>Introduction to Acting I</t>
  </si>
  <si>
    <t xml:space="preserve">THTR </t>
  </si>
  <si>
    <t>Stagecraft 1:  Lighting/Costumes</t>
  </si>
  <si>
    <t>Theatre Workshop II</t>
  </si>
  <si>
    <t>Play Production and Introduction to Directing</t>
  </si>
  <si>
    <t>Extra Room Key Check Out - Residence Life</t>
  </si>
  <si>
    <t>Student Mail Box Replacement Key</t>
  </si>
  <si>
    <t>Improper Check-out Fine</t>
  </si>
  <si>
    <t>Alcohol Education &amp; Violation Procedures Fee:</t>
  </si>
  <si>
    <r>
      <t>Assess maximum of $10.00 per credit for all 200, 292, 298, 400, 492 and 498</t>
    </r>
    <r>
      <rPr>
        <sz val="10"/>
        <color indexed="10"/>
        <rFont val="Tahoma"/>
        <family val="2"/>
      </rPr>
      <t xml:space="preserve"> </t>
    </r>
    <r>
      <rPr>
        <sz val="10"/>
        <rFont val="Tahoma"/>
        <family val="2"/>
      </rPr>
      <t>courses to cover cost of running cooperative education and internship programs.</t>
    </r>
  </si>
  <si>
    <t>This fee covers the cost of administering and purchasing tests such as ACT, CLEP, SAT, GED and Miller Analogies.  Also includes Praxis Exam for Teacher Candidates.</t>
  </si>
  <si>
    <t>Deferred Payment Service Charge (Per Semester)</t>
  </si>
  <si>
    <t>Distance Learning Service Fee /per credit</t>
  </si>
  <si>
    <t>Graduation Fee (Per Degree)</t>
  </si>
  <si>
    <t>BIOH</t>
  </si>
  <si>
    <t>490J</t>
  </si>
  <si>
    <t>490B</t>
  </si>
  <si>
    <t>490H</t>
  </si>
  <si>
    <t xml:space="preserve">To cover costs of field trips and A.I. procedure supplies including gloves, lubricant and ultrasound readings. </t>
  </si>
  <si>
    <t>To cover costs of multiple field trips.</t>
  </si>
  <si>
    <t>To cover costs of multiple field trips, maps, field and laboratory analyses of land forms such as carbon-14 dating, chemistry, etc.</t>
  </si>
  <si>
    <t>To cover costs of supplies such as racquetballs and badminton birdies.</t>
  </si>
  <si>
    <t>To cover costs of fees for individual sport participation at various venues, i.e. green fees, alley fees, etc.</t>
  </si>
  <si>
    <t>To cover costs of supplies for classroom activities such as athletic tape.</t>
  </si>
  <si>
    <t>To cover costs of multiple field trips and supplies for classroom activities to create masks, puppets and model theatre.</t>
  </si>
  <si>
    <t xml:space="preserve">To cover costs of visiting guest speakers and payment of royalties for scenes performed in the classroom.  </t>
  </si>
  <si>
    <t xml:space="preserve">To cover costs of visiting guest artists, student field trips and supplies for class projects such as clay, wire, printing inks, artist-grade paints, linoleum, wood and large format paper. </t>
  </si>
  <si>
    <t>To cover costs of supplies for classroom instruction and projects such as inks, paint and papers.</t>
  </si>
  <si>
    <t xml:space="preserve">To cover costs of visiting guest artists, student field trips and supplies such as specialty paints, modifiers, brush cleaners, specialty paint brushes and specialty surfaces used for classroom instruction and projects.  </t>
  </si>
  <si>
    <t>To cover costs of consumable materials such as clay and glaze used for classroom instruction and projects.</t>
  </si>
  <si>
    <t xml:space="preserve">To cover costs of live models and consumable materials such as clay, glaze, bronze and bronze casting supplies used for classroom instruction and projects.  </t>
  </si>
  <si>
    <t>To cover costs of printing inks, linoleum, wood blocks, artist grade paper, tart élan, gloves and hand cleaning materials used for classroom instruction and projects.</t>
  </si>
  <si>
    <t xml:space="preserve">To cover costs of visiting guest artists, student field trips and supplies for class projects such as wool, felting needles, felting soap, knitting fabrics, wire, paints, plastic, sponges dyes and yarns.  </t>
  </si>
  <si>
    <t>To cover costs of live models and consumable materials such as clay, glaze, bronze and bronze casting supplies used for classroom instruction and projects.</t>
  </si>
  <si>
    <t>To cover student take home materials such as Planispheres.</t>
  </si>
  <si>
    <t>To cover costs of laboratory consumables such as chemicals, test tubes, pipettes, Petri dishes, goggles, parafilm, gloves and filter paper.</t>
  </si>
  <si>
    <t>To cover costs  of laboratory consumables including chemicals, gloves, pipette tips, eppendorf and conical tubes and microscope slides.</t>
  </si>
  <si>
    <t>To cover costs of laboratory consumables such as chemicals, gloves, pipette tips, microscope slides, molecular weight markers and plasmid mini prep kits.</t>
  </si>
  <si>
    <t>To cover costs of laboratory supplies and consumables such as microscope slides, blood work kits, prepared histology slides and microscope maintenance costs.</t>
  </si>
  <si>
    <t xml:space="preserve">To cover costs of multiple field trips and laboratory and field consumables such as microscope slides, cover slips, chemicals, earthworms, meal  worms, PCR primers, dNTP's and polymerase.  </t>
  </si>
  <si>
    <t xml:space="preserve">To cover costs of multiple field trips and field survey consumable supplies such as field data sheets, sample jars and envelopes and batteries.  </t>
  </si>
  <si>
    <t>To cover costs of multiple field trips, laboratory and field consumables such as lab specimen preparation materials, purchase of lab specimens, video and computer imagery learning materials.</t>
  </si>
  <si>
    <t xml:space="preserve">To cover costs of consumable laboratory supplies such as chemicals and glassware. </t>
  </si>
  <si>
    <t>To cover costs of multiple field trips, batteries for GPS instruments, equipment repair and maintenance, maps for field exercises and other orienteering materials.</t>
  </si>
  <si>
    <t xml:space="preserve">To cover costs of materials used to measure and assess equine health such as tape measures, hoof testers, feed supplies and first aid supplies. </t>
  </si>
  <si>
    <t>To cover costs of multiple field trips and lab supplies.</t>
  </si>
  <si>
    <t>To cover costs of multiple field trips and laboratory and field consumables such as sample bags and labels, chemistry kits and refills, thermometers, sample takers and core sleeves.</t>
  </si>
  <si>
    <t>To cover costs of multiple field trips, maintenance and repairs of field equipment, lab analyses and laboratory and field consumables.</t>
  </si>
  <si>
    <t>To cover costs of materials to create kits to work with children age 5 and under.  Fee will also cover costs of field trips to visit statewide environmental education centers.</t>
  </si>
  <si>
    <t>To cover costs of visiting guest speakers, field trips and supplies for construction of various art projects in class.</t>
  </si>
  <si>
    <t>To cover increased costs of multiple field trips and laboratory and field consumables such as streak and glass plates and acid.</t>
  </si>
  <si>
    <t>To cover increased costs of multiple field trips and laboratory and field consumables such as soil chemistry kits, streak and glass plates and acid.</t>
  </si>
  <si>
    <t>To cover increased costs including an extended field trip to Moab, Utah with camp fees and meals and laboratory and field consumables such as rock sampling supplies, graph paper and rulers.</t>
  </si>
  <si>
    <t>To cover increased cost of utilities, wages and building maintenance.</t>
  </si>
  <si>
    <t>To cover costs of multiple field trips and laboratory and field consumables such as lab specimen preparation materials, purchase of lab specimens, videos and audiovisual aids.</t>
  </si>
  <si>
    <t>To cover costs of multiple field trips to collect field data, tour laboratories and meet with wildlife biologists.  Fee will also cover cost of purchasing and fitting students with a respirator.</t>
  </si>
  <si>
    <t xml:space="preserve">Library </t>
  </si>
  <si>
    <t>Library Fee</t>
  </si>
  <si>
    <r>
      <t xml:space="preserve">Unit Name:     </t>
    </r>
    <r>
      <rPr>
        <b/>
        <sz val="10"/>
        <rFont val="Tahoma"/>
        <family val="2"/>
      </rPr>
      <t>University of Montana - Western</t>
    </r>
  </si>
  <si>
    <t>WUE - Lower</t>
  </si>
  <si>
    <t>% Increase</t>
  </si>
  <si>
    <t>Category</t>
  </si>
  <si>
    <t>Tuition and Mandatory Fees per Semester for a Full Time Student</t>
  </si>
  <si>
    <t>Mandatory Fees per Semester for a Full Time Student</t>
  </si>
  <si>
    <t>Tuition Rates per Semester for a Full Time Student</t>
  </si>
  <si>
    <t xml:space="preserve">WILD </t>
  </si>
  <si>
    <t>ENST</t>
  </si>
  <si>
    <t>ENSC</t>
  </si>
  <si>
    <t>Fee to support increased Library hours.</t>
  </si>
  <si>
    <t>Art History</t>
  </si>
  <si>
    <t>Visual Arts</t>
  </si>
  <si>
    <t>Methods:  K-12 Drama</t>
  </si>
  <si>
    <t>397D</t>
  </si>
  <si>
    <t>Fish &amp; Wildlife Science &amp; Management</t>
  </si>
  <si>
    <t>For An Undergraduate Full Time Student (15 credits per semester)</t>
  </si>
  <si>
    <t>Nonresident</t>
  </si>
  <si>
    <t>Annual Tuition</t>
  </si>
  <si>
    <t>Annual Mandatory Fees</t>
  </si>
  <si>
    <t>Average annual room and board</t>
  </si>
  <si>
    <t>Average annual cost for books/supplies</t>
  </si>
  <si>
    <t>Average cost of course fees</t>
  </si>
  <si>
    <t>Total Average Cost of Attendance</t>
  </si>
  <si>
    <t>Annual Percent Change</t>
  </si>
  <si>
    <t>New Student ID Fee</t>
  </si>
  <si>
    <t>Accounting</t>
  </si>
  <si>
    <t>ACTG</t>
  </si>
  <si>
    <t>Principles of Financial Accounting</t>
  </si>
  <si>
    <t>Principles of Managerial Accounting</t>
  </si>
  <si>
    <t>BMGT</t>
  </si>
  <si>
    <t>EDEC</t>
  </si>
  <si>
    <t xml:space="preserve">EDU </t>
  </si>
  <si>
    <t>497L</t>
  </si>
  <si>
    <t>497C</t>
  </si>
  <si>
    <t xml:space="preserve">ACT </t>
  </si>
  <si>
    <t>AHAT</t>
  </si>
  <si>
    <t>HEE</t>
  </si>
  <si>
    <t>ACT</t>
  </si>
  <si>
    <t>Methods of Secondary Health Enhancement</t>
  </si>
  <si>
    <t>Methods of Team Sports</t>
  </si>
  <si>
    <t>Investments</t>
  </si>
  <si>
    <t>BMKT</t>
  </si>
  <si>
    <t>Principles of Marketing</t>
  </si>
  <si>
    <t>Business Law</t>
  </si>
  <si>
    <t>BGEN</t>
  </si>
  <si>
    <t>Small Business Entrepreneurship</t>
  </si>
  <si>
    <t>Risk Management and Insurance</t>
  </si>
  <si>
    <t>Operations Management</t>
  </si>
  <si>
    <t xml:space="preserve">Capstone </t>
  </si>
  <si>
    <t>Entrepreneurship</t>
  </si>
  <si>
    <t>Digital Graphics &amp; Animation Design</t>
  </si>
  <si>
    <t xml:space="preserve">This course give students the opportunity to look at real world business in this area.  The fee will cover the experiential learning that needs to take place. </t>
  </si>
  <si>
    <t>Economics</t>
  </si>
  <si>
    <t xml:space="preserve">Resource Economics </t>
  </si>
  <si>
    <t>ECNS</t>
  </si>
  <si>
    <t>Literacy, Language and Texts</t>
  </si>
  <si>
    <t>Classroom Management in Elementary Schools</t>
  </si>
  <si>
    <t>Field Experience K-8</t>
  </si>
  <si>
    <t>Introduction to Equine Studies</t>
  </si>
  <si>
    <t xml:space="preserve">To cover costs for travel to and from field sites and consumables for hands on activities. </t>
  </si>
  <si>
    <t>To cover costs for field trips, attendance tickets for the Denver Stock Show, judging classes and hands on activity materials.</t>
  </si>
  <si>
    <t>Honors</t>
  </si>
  <si>
    <t>HON</t>
  </si>
  <si>
    <t>To cover costs to bring in guest speakers, supplies used by students and travel expenses for field trips.</t>
  </si>
  <si>
    <t>Sophomore Honors Seminar</t>
  </si>
  <si>
    <t>Freshman Honors Seminar</t>
  </si>
  <si>
    <t>Junior Honors Seminar</t>
  </si>
  <si>
    <t>Senior Honors Seminar</t>
  </si>
  <si>
    <t>Methods of Health Education</t>
  </si>
  <si>
    <t>To cover costs for candidates to go out to various venues around the area to practice the team sport that they are learning about pedagogically.  Fee would pay for access fees and equipment used during the course.</t>
  </si>
  <si>
    <t>Methods of Adapted Health Enhancement</t>
  </si>
  <si>
    <t xml:space="preserve">Management &amp; Organization </t>
  </si>
  <si>
    <t xml:space="preserve">Methods: 5-12 Science </t>
  </si>
  <si>
    <t>History:  American</t>
  </si>
  <si>
    <t>HSTA</t>
  </si>
  <si>
    <t>Montana and the American West</t>
  </si>
  <si>
    <t>Environmental Geochemistry (Also listed under GEO)</t>
  </si>
  <si>
    <t>Beginning Fly Fishing/Fly Tying</t>
  </si>
  <si>
    <t>Painting I</t>
  </si>
  <si>
    <t>Human Anatomy and Physiology I for Health Professions</t>
  </si>
  <si>
    <t>Human Anatomy and Physiology II for Health Professions</t>
  </si>
  <si>
    <t>Mammalogy</t>
  </si>
  <si>
    <t>497S</t>
  </si>
  <si>
    <t>Equine Science I</t>
  </si>
  <si>
    <t>Equine Science II</t>
  </si>
  <si>
    <t>Equine Reproductive Management</t>
  </si>
  <si>
    <t>Environmental Geochemistry (Also listed under CHMY)</t>
  </si>
  <si>
    <t>Beginning Rock Climbing</t>
  </si>
  <si>
    <t>Methods of Instructional Strategies in Elementary PE</t>
  </si>
  <si>
    <t>Prevention &amp; Care of Athletic Injuries</t>
  </si>
  <si>
    <t>Introduction to Theatre</t>
  </si>
  <si>
    <t>Fisheries Ecology &amp; Management</t>
  </si>
  <si>
    <t>Applied Health Athletic Training</t>
  </si>
  <si>
    <t>Environmental Studies</t>
  </si>
  <si>
    <t>Environmental Sciences</t>
  </si>
  <si>
    <t>Equine Sciences</t>
  </si>
  <si>
    <t>Geoscience: Geology</t>
  </si>
  <si>
    <t>Activities</t>
  </si>
  <si>
    <t>Business: Finance</t>
  </si>
  <si>
    <t>Business: General</t>
  </si>
  <si>
    <t>Business: Management</t>
  </si>
  <si>
    <t>Business: Marketing</t>
  </si>
  <si>
    <t xml:space="preserve">To provide financial support for laboratory supplies such as microscope slides, lab specimen protections, instructional media and microscope maintenance. </t>
  </si>
  <si>
    <t>Center</t>
  </si>
  <si>
    <t>BARC</t>
  </si>
  <si>
    <t>BARC Fee</t>
  </si>
  <si>
    <t>Fee supports and expands student access and use of the building for individual workouts, intramurals, club events etc.  Also, to support building and equipment maintenance and increased wages associated with increased hours.</t>
  </si>
  <si>
    <t xml:space="preserve"> To help fund wireless network in residence halls.</t>
  </si>
  <si>
    <t xml:space="preserve">Prices for solvents and equipment more than adequately covered by current course fees. </t>
  </si>
  <si>
    <t>Stagecraft 11: Scenery, Props, Special Effects</t>
  </si>
  <si>
    <t>Computer Applications</t>
  </si>
  <si>
    <t>Basic Microsoft Office</t>
  </si>
  <si>
    <t>To cover the cost of the nationally recognized technology exam called IC3 Fast Track.</t>
  </si>
  <si>
    <t>Music</t>
  </si>
  <si>
    <t>History of Rock and Roll</t>
  </si>
  <si>
    <t>MUS</t>
  </si>
  <si>
    <t>Kinesiology</t>
  </si>
  <si>
    <t>Foundations &amp; Scientific Fundamentals in Health &amp; Human Performance</t>
  </si>
  <si>
    <t xml:space="preserve">KIN </t>
  </si>
  <si>
    <t>Fee will be used to cover cost of guest speakers and artists relevant to course topics and musical genre.</t>
  </si>
  <si>
    <t>Basic Skill</t>
  </si>
  <si>
    <t>Health Enhancement</t>
  </si>
  <si>
    <t>Early Childhood Education</t>
  </si>
  <si>
    <t>490C</t>
  </si>
  <si>
    <t xml:space="preserve"> RUBRIC</t>
  </si>
  <si>
    <t>Children's and Young Adult Literature</t>
  </si>
  <si>
    <t>397M</t>
  </si>
  <si>
    <t>Methods:  K-8 Music</t>
  </si>
  <si>
    <t>Classroom Management in Secondary Schools</t>
  </si>
  <si>
    <t>NA</t>
  </si>
  <si>
    <t>Weekly charge on returning equipment checked out from the STC late.</t>
  </si>
  <si>
    <t>Fee will cover experiential learning activities such as field trips and guest speakers.</t>
  </si>
  <si>
    <t>Painting II</t>
  </si>
  <si>
    <t>To cover costs of solvents and equipment.</t>
  </si>
  <si>
    <t>To cover travel costs to field sites and laboratory consumables.</t>
  </si>
  <si>
    <t>To cover travel costs to field sites, guest speaker fees and laboratory consumables.</t>
  </si>
  <si>
    <t>To cover travel costs for research and field sites and costs of laboratory consumables.</t>
  </si>
  <si>
    <t xml:space="preserve">To cover costs of field trips and expendable materials.  </t>
  </si>
  <si>
    <t xml:space="preserve">To covers costs of major research with the Bureau of Mines and Geology which requires additional travel.  </t>
  </si>
  <si>
    <t>19X</t>
  </si>
  <si>
    <t>29X</t>
  </si>
  <si>
    <t>39X</t>
  </si>
  <si>
    <t>49X</t>
  </si>
  <si>
    <t xml:space="preserve">To cover costs for travel to local museums and historic sites.  </t>
  </si>
  <si>
    <t>To cover order costs of nationally recognized curriculum.</t>
  </si>
  <si>
    <t>Unit Name: University of Montana Western</t>
  </si>
  <si>
    <t>Animal Behavior, Safety &amp; Handling</t>
  </si>
  <si>
    <t>Farrier Science: Theory of Trimming</t>
  </si>
  <si>
    <t>Farrier Science: Trimming</t>
  </si>
  <si>
    <t xml:space="preserve">To cover supply costs.  </t>
  </si>
  <si>
    <t>Farrier Science: Theory of Horse Shoeing</t>
  </si>
  <si>
    <t>Farrier Science: Horse Shoeing</t>
  </si>
  <si>
    <t>Increase per approved fee change request form</t>
  </si>
  <si>
    <t>Decrease per approved fee change request form</t>
  </si>
  <si>
    <r>
      <t xml:space="preserve">Fee used to keep the campus infrastructure updated for current core technology (licensing, internet access, email/media distribution, library systems, Moodle, course enhanced software, wiring, switching) as well as provide staff support for these critical instructional/administrative services. </t>
    </r>
    <r>
      <rPr>
        <i/>
        <sz val="10"/>
        <rFont val="Tahoma"/>
        <family val="2"/>
      </rPr>
      <t xml:space="preserve"> </t>
    </r>
    <r>
      <rPr>
        <sz val="10"/>
        <rFont val="Tahoma"/>
        <family val="2"/>
      </rPr>
      <t>The administration and student senate agree to expenditure budget for these fees each year.</t>
    </r>
  </si>
  <si>
    <t>Fee charged to all residents to defray a portion of the fixed costs of the communication systems.</t>
  </si>
  <si>
    <t>Program Fee Natural Horsemanship</t>
  </si>
  <si>
    <t>Registration Fee</t>
  </si>
  <si>
    <t>A nonrefundable fee applied to processing costs.</t>
  </si>
  <si>
    <t xml:space="preserve">Fees used for the purchase, lease, and maintenance of computer equipment, software, or related items that benefit the instructional program including state-of-the-art student computer labs.  Student majority of committee approving expenditures.  </t>
  </si>
  <si>
    <t xml:space="preserve">Fee helps to support intercollegiate athletics programs and comply with gender equity laws.  Students can attend all Western sporting events free of charge with the exception of tournaments. </t>
  </si>
  <si>
    <t>Student initiated fee applied to the Associated Students organization (ASUM-Western), this fee provides support to ASUMW services &amp; activities.  Includes X1 grant and fine arts fees.</t>
  </si>
  <si>
    <t xml:space="preserve">Montana Western has contracted with a health care provider to provide medical services for students.  This fee provides for a Campus Counselor, free access for students to Community Health Center services and Student Wellness programs including fitness equipment.  </t>
  </si>
  <si>
    <t>Student initiated fee to remodel classrooms and laboratories.  The remodeling of classrooms and laboratories was initially financed through the issuance of bonds.  This fee repays the bond indebtedness and provides funds for classroom and lab maintenance.</t>
  </si>
  <si>
    <t>Fee to help support tutoring in the Learning Center. Used part of discontinued Year Book fee.</t>
  </si>
  <si>
    <t>Fee charged if a bank declines payment of a personal check and such action is the fault of the student. Late registration may be charged if check is in payment of fees.</t>
  </si>
  <si>
    <t>Fee per degree to pay for the cost of transcript evaluation and other activities related to graduation.</t>
  </si>
  <si>
    <t>English</t>
  </si>
  <si>
    <t>LIT</t>
  </si>
  <si>
    <t xml:space="preserve">No change </t>
  </si>
  <si>
    <t>This increase is to help with covering the increased cost of equipment maintenance and replacement,  plastic ID Cards and ID ribbon supplies.  We would also like to begin to expand the functions of Bulldog Cards on campus.  Increasing the fee to $20 will help to support our very successful Paw Prints for Success program.  This change will also get us in line with UM who also charges $20.  We are currently partnering with the UM Griz Card  Center.  This fee is assessed to students, faculty and staff who purchase a Bulldog Card.</t>
  </si>
  <si>
    <t>To help cover increased cost of equipment and supplies.  This fee is assessed to students, faculty and staff who purchase a replacement Bulldog Card.</t>
  </si>
  <si>
    <t>Late Fee for Graduation Audits/Applications per degree</t>
  </si>
  <si>
    <t>Supports the cost of work attached with submission of past due graduation applications.</t>
  </si>
  <si>
    <t>Replacement Diploma Fee</t>
  </si>
  <si>
    <t>Replace diploma and mailing cost.</t>
  </si>
  <si>
    <t>After release of initial diploma people sometimes request a secondary or replacement.  This fee would cover that cost.</t>
  </si>
  <si>
    <t>Beginning Alpine Skiing</t>
  </si>
  <si>
    <t>Snowboarding Basics</t>
  </si>
  <si>
    <t>To cover costs to buy live and preserved specimens for students to observe and/or dissect.  Live specimens are typically purchased only if students agree to take possession of specimens at the end of the class.  If fees are available after purchasing lab consumables, a local field trip will be included.</t>
  </si>
  <si>
    <t>Green Fees, Shooting Range Access, other activities with consumable supplies.</t>
  </si>
  <si>
    <t>To cover costs of consumable paper products.  We have found enhanced purchasing options for these supplies so we are able to reduce the cost per student.</t>
  </si>
  <si>
    <t>Exercise Physiology</t>
  </si>
  <si>
    <t>To cover costs of consumable items used in class and travel to UM or MSU Exercise Physiology Lab.</t>
  </si>
  <si>
    <t>Basic Human Nutrition</t>
  </si>
  <si>
    <t>NUTR</t>
  </si>
  <si>
    <t xml:space="preserve">Nutrition for Sports &amp; Exercise </t>
  </si>
  <si>
    <t>Students complete lab based activities to examine the physiological responses caused by the intake of foods and fluids during physical activity and at rest.  Students also participate in lab activities to determine the fuel sources used during activity.</t>
  </si>
  <si>
    <t xml:space="preserve">Nutrition  </t>
  </si>
  <si>
    <t>Travel to observe students. Fuel and Meals.</t>
  </si>
  <si>
    <t>Curriculum and Environments I</t>
  </si>
  <si>
    <t>Curriculum and Environments II</t>
  </si>
  <si>
    <t>Content Area Literacy</t>
  </si>
  <si>
    <t>Intro to Glassblowing and Sculpting</t>
  </si>
  <si>
    <t>Introduction to Torch Working</t>
  </si>
  <si>
    <t>Intermediate Glassblowing and Sculpting</t>
  </si>
  <si>
    <t>Intermediate Scientific Glass</t>
  </si>
  <si>
    <t>Fundamental Fusing, Casting, Pate de Verre</t>
  </si>
  <si>
    <t>Intermediate Flame Working</t>
  </si>
  <si>
    <t>Scientific Glass</t>
  </si>
  <si>
    <t>Advanced Glassblowing and Sculpting</t>
  </si>
  <si>
    <t>Encasements</t>
  </si>
  <si>
    <t>Advanced Scientific Glass</t>
  </si>
  <si>
    <t>Advanced Cold Fabrication</t>
  </si>
  <si>
    <t>Neon</t>
  </si>
  <si>
    <t>Advanced Fusing, Casting &amp; Pate de Verre</t>
  </si>
  <si>
    <t>Advanced Studio:  Glass</t>
  </si>
  <si>
    <t>Art Seminar: Prof  Practices - Public Art</t>
  </si>
  <si>
    <t>Senior Art Exhibit and Thesis</t>
  </si>
  <si>
    <t>499b</t>
  </si>
  <si>
    <t>Advanced Glass Concept-Visiting Artist Series</t>
  </si>
  <si>
    <t>Advanced Studio:  Sculpture</t>
  </si>
  <si>
    <t>Advanced Studio:  Clay</t>
  </si>
  <si>
    <t>Advanced Studio: Printing</t>
  </si>
  <si>
    <t>Natural Hazards</t>
  </si>
  <si>
    <t>To cover the costs of lab supplies and travel for field trips.</t>
  </si>
  <si>
    <t>To cover costs of field trips and laboratory and field supplies.</t>
  </si>
  <si>
    <t>Equine Selection and Judging</t>
  </si>
  <si>
    <t>Equine Horsemanship</t>
  </si>
  <si>
    <t>EQUH</t>
  </si>
  <si>
    <t xml:space="preserve">Students will be taken to field sites where they can work hands on with horses and observe equine operations. </t>
  </si>
  <si>
    <t>To cover travel costs of field trips to different horse properties and a workshop on Equine Ethics</t>
  </si>
  <si>
    <t>Equine Behavior</t>
  </si>
  <si>
    <t>To cover costs of field trips to observe horses and their behavior.</t>
  </si>
  <si>
    <t>Seminar:  Pryor Mountain Study</t>
  </si>
  <si>
    <t>Travel and Food Supplies for week long field trip to Pryor Mountains</t>
  </si>
  <si>
    <t>To cover costs of week long field trip to Pryor Mountains to observe wild mustangs.  Fee covers travel and food.</t>
  </si>
  <si>
    <t>Seminar:  Geographic Information Systems</t>
  </si>
  <si>
    <t>Meeting the Needs of Families  &amp; Lab</t>
  </si>
  <si>
    <t>210/ 211</t>
  </si>
  <si>
    <t>Positive Child Guidance &amp; Management &amp; Lab</t>
  </si>
  <si>
    <t>230/ 231</t>
  </si>
  <si>
    <t>Child and Adolescent Growth and Development &amp; Lab</t>
  </si>
  <si>
    <t>247/ 248</t>
  </si>
  <si>
    <t>Leadership and Professionalism in ECE &amp; Lab</t>
  </si>
  <si>
    <t>265/ 266</t>
  </si>
  <si>
    <t>To cover costs of supplies for classroom activities such as personal make-up and tool kits and design materials. Each student directs and produces a 10-minute play for public performance (needing scripts, royalty payments, simple props, costumes, scenic, lighting and sound) with advertising and programs.</t>
  </si>
  <si>
    <t>Art:  Glassblowing</t>
  </si>
  <si>
    <t>Contemporary Issues and Ethics</t>
  </si>
  <si>
    <t>New Fee per approved fee change request form</t>
  </si>
  <si>
    <t>This course will consume soda/lime glass from the furnace, and rely on the cold shop to finish and affect work.  The 291b and 391f class will utilize sheet glass in addition to the furnace work, as well as plaster, sculpting wax.  All materials are consumed per class.</t>
  </si>
  <si>
    <t>This course will utilize the soda/lime glass, cold shop materials (grinding belts, grinding pads, glues, UV lamps, enamels, grinding bits, cerium oxide, etc) sculpting wax, plaster, chicken wire, paint brushes, sheet glass, glass cutters, running pliers, wax pens, frits, etc</t>
  </si>
  <si>
    <t>This course will utilize the soda/lime glass, cold shop materials (grinding belts, grinding pads, glues, UV lamps, enamels, grinding bits, cerium oxide, etc sculpting wax, plaster, chicken wire, paint brushes, sheet glass, glass cutters, running pliers, wax pens, frits, etc</t>
  </si>
  <si>
    <t>Cold Fabrication75:81K8575:8275:8275:8375:8475:8575:8675:8775:8875:9075:9375:9275:9175:9075:8975:88K8575:8275:89</t>
  </si>
  <si>
    <t>As part of the experiential learning focus of the nutrition course, students are exposed to a variety of foods and beverages that are not a part of their traditional diet.  Students also complete lab based activities to examine the physiological response of the body to the intake of carbohydrates.</t>
  </si>
  <si>
    <t>To cover the increased cost of food, activities and contracted services used for Montana Western's Orientation program.  Fee is assessed to all new students each year and is a one time fee.</t>
  </si>
  <si>
    <t>Fee requested to cover fuel costs for field trips, expendable materials  field research project.</t>
  </si>
  <si>
    <t>To cover costs of multiple field trips, camp fees and laboratory and field consumables such as rock sampling supplies, graph paper and rulers.</t>
  </si>
  <si>
    <t>The new fee will cover all travel and field equipment costs.</t>
  </si>
  <si>
    <t>To cover costs of laboratory consumables such as batteries, glassware, fuses and replacement costs of broken equipment.</t>
  </si>
  <si>
    <t xml:space="preserve">Cover cost of American Red Cross First Aid certification.  </t>
  </si>
  <si>
    <t>Pass through fee paid to Maverick Mountain Ski  School and for a Maverick Mountain Lift Pass.</t>
  </si>
  <si>
    <t xml:space="preserve">To cover costs of consumable materials such as clay, glaze, bronze and bronze casting supplies used for classroom instruction and projects and to cover the cost of live model fees.  </t>
  </si>
  <si>
    <t>Financial support for laboratory supplies such as lab specimen purchases, upkeep and maintenance.</t>
  </si>
  <si>
    <t>To cover costs of laboratory consumables such as centrifuge tubes, pipette tips, gloves, cloning kits, Petri dishes and various chemicals.</t>
  </si>
  <si>
    <t>To cover costs including a three day field trip to Yellowstone with camp fees and meals.  Fee will also cover costs of laboratory and field consumables such as flagging, sample jars and gloves.</t>
  </si>
  <si>
    <t>To cover costs of laboratory consumables such as cloning vectors, PCR primers, dNTP's, restriction enzymes, acetic acid and polyacrylamide gels.</t>
  </si>
  <si>
    <t>To cover costs of laboratory consumables.  Replace and maintain lab specimens/models, lab kits and equipment.</t>
  </si>
  <si>
    <t>To cover costs of laboratory consumables such as centrifuge tubes, pipette tips, microscope slides, Petri dishes, various chemicals, .45 micron filters, gloves and disposable tubes/caps.</t>
  </si>
  <si>
    <t>To cover costs of hydroponics and laboratory supplies such as submersible pumps, tank heaters, oxygen supply systems, nutrients and soil.</t>
  </si>
  <si>
    <t xml:space="preserve">Financial support for laboratory consumables such as lab specimen preparation materials, purchase of lab specimens, videos and audiovisual aids.  </t>
  </si>
  <si>
    <t>To cover costs of experiential learning activities including field trips and guest speakers.</t>
  </si>
  <si>
    <t xml:space="preserve">To cover costs of laboratory consumables such as cloning vector, PCR primers, polymerase, dNTP's, amino acids, polyacrylamide gels and pH standards. </t>
  </si>
  <si>
    <t>Increased feeding expense.</t>
  </si>
  <si>
    <t>Fee used to provide classroom arena, practice arena and on-site horse boarding.</t>
  </si>
  <si>
    <t>Field trip expenses to be borne by student.  Special trips tied to classes individually negotiated and actual costs charged to students, i.e.  ED 421, ED 426.</t>
  </si>
  <si>
    <t>To cover increased costs of transcript evaluation through new software. Supports costs of diploma, graduation audits mailing, etc.</t>
  </si>
  <si>
    <t>Each term has a specific graduation application due date that helps the registrar's office meet the service expectation of the students; however, we continue to receive applications past the deadline.  This fee would help support the back log processes that the staff in the registrar's office works through with late submitted applications.</t>
  </si>
  <si>
    <t xml:space="preserve">To cover costs of specialized equipment for fly fishing and fly tying. </t>
  </si>
  <si>
    <t>Glass and equipment required (sanding belts, discs, glues, etc) are constantly consumed and need to be replaced. Fees are to cover cost of keeping studio supplied with required materials for students to complete their work and keep studio equipment working properly.</t>
  </si>
  <si>
    <t>To cover the costs of torch based classes which require the continuous consumption of oxygen, gas and glass.  Oxygen is the more expensive of the gases used for combustion.</t>
  </si>
  <si>
    <t>Soda-Lime Glass, shipping of materials; glues (UV epoxy, silicone); grinding belts; UV bulbs; annealer components (relays, switches, computers, fuses, heating elements, etc) furnace heating elements, thermocouples, oxygen, propane, color cerium oxide, wax pens, water pumps, grinding discs, paint, etc.</t>
  </si>
  <si>
    <t>This course will consume soda-lime glass from the furnace, and rely on the cold shop to finish and affect work.  The 291b and 391f class will utilize sheet glass in addition to the furnace work, as well as plaster, sculpting wax.  All materials are consumed per class.</t>
  </si>
  <si>
    <t>Soda-lime Glass, shipping of materials; glues (UV epoxy, silicone); grinding belts; UV bulbs; annealer components (relays, switches, computers, fuses, heating elements, etc) furnace heating elements, thermocouples, oxygen, propane, color cerium oxide, wax pens, water pumps, grinding discs, paint, etc.</t>
  </si>
  <si>
    <t>To cover the cost of consumables used in instruction and projects.  This is a torch based class which requires the continuous consumption of oxygen, gas, and glass.  Oxygen is the more expensive of the gasses used for combustion.</t>
  </si>
  <si>
    <t>Laboratory consumables including specimens (preserved, live), dissecting supplies, aquaria supplies travel costs for field trip.</t>
  </si>
  <si>
    <r>
      <t xml:space="preserve">This fee is shared with </t>
    </r>
    <r>
      <rPr>
        <b/>
        <sz val="10"/>
        <rFont val="Tahoma"/>
        <family val="2"/>
      </rPr>
      <t xml:space="preserve">CHMY 431 - </t>
    </r>
    <r>
      <rPr>
        <sz val="10"/>
        <rFont val="Tahoma"/>
        <family val="2"/>
      </rPr>
      <t>to cover increased costs of multiple field trips and  laboratory and field consumables such as sample bottles, isotope analyses, various chemical analyses and C-14 dating.</t>
    </r>
  </si>
  <si>
    <t xml:space="preserve">To cover costs of travel to observe students.  </t>
  </si>
  <si>
    <t>To cover costs of visiting guest speakers, field trips and supplies for classroom activities.  Individual design and building project for current semester's main stage UMW production.</t>
  </si>
  <si>
    <t>To cover costs of visiting guest speakers, field trips and supplies for classroom activities and play scripts.</t>
  </si>
  <si>
    <t>DDESSN</t>
  </si>
  <si>
    <t>DDELIB</t>
  </si>
  <si>
    <t>DDETUT</t>
  </si>
  <si>
    <t>DRIPAF</t>
  </si>
  <si>
    <t>DAUXSU</t>
  </si>
  <si>
    <t>DAUXHS/ DAUXWL</t>
  </si>
  <si>
    <t>Split   60% to 847100/        40% to 847200</t>
  </si>
  <si>
    <t>DRRMTP</t>
  </si>
  <si>
    <t xml:space="preserve">Split  832500 / 832600/ 832200/ 832100/ 832300       </t>
  </si>
  <si>
    <t>DPEQFE</t>
  </si>
  <si>
    <t>DDESTF</t>
  </si>
  <si>
    <t>DPMCFE</t>
  </si>
  <si>
    <t>DPSBFE/ DAUXTC</t>
  </si>
  <si>
    <t>Split   85% to 871210/        15% to 844000</t>
  </si>
  <si>
    <t>DGENOP</t>
  </si>
  <si>
    <t>DAUXPE</t>
  </si>
  <si>
    <t>Index</t>
  </si>
  <si>
    <t>Banner Fund</t>
  </si>
  <si>
    <t xml:space="preserve">Mandatory Fees </t>
  </si>
  <si>
    <t>Challenge Test Fees</t>
  </si>
  <si>
    <t>$25 - $300</t>
  </si>
  <si>
    <t>To cover the cost of exams for challenging courses.</t>
  </si>
  <si>
    <t>$25 per attempted credit plus cost of materials (if needed) not to exceed $300</t>
  </si>
  <si>
    <t xml:space="preserve">WUE  </t>
  </si>
  <si>
    <t>Resident Undergrad/Post Bac</t>
  </si>
  <si>
    <t>Nonresident Undergrad/Post Bac</t>
  </si>
  <si>
    <t>Resident UG - Undergrad/Post Bac</t>
  </si>
  <si>
    <t>Nonresident Undergrad</t>
  </si>
  <si>
    <t>Nonresident /Undergrad</t>
  </si>
  <si>
    <t>14 Swipes a Week Meal Plan</t>
  </si>
  <si>
    <t>Per Semester Rate</t>
  </si>
  <si>
    <t>This is creating a much needed second meal plan option for students living in the residence halls that are required to have a meal plan.  With this added option students can now choose between our 7 Day unlimited meal plan or the  14 Swipes a Week meal plan.</t>
  </si>
  <si>
    <t>Lit: 274:  The Manuscript Tradition</t>
  </si>
  <si>
    <t>Paper Towels, Table covers, plastic cups, Extra calligraphy nibs, various sized of paint brushes, sand paper, watercolor paper, Honorarium for speaker.</t>
  </si>
  <si>
    <t>Performance Study</t>
  </si>
  <si>
    <t>Sheet Music</t>
  </si>
  <si>
    <t>Fee will be used to cover costs of sheet music for the performance choir.</t>
  </si>
  <si>
    <t>Choir</t>
  </si>
  <si>
    <t>Sheet Music $45-60 per song</t>
  </si>
  <si>
    <t>UMW Concert Band</t>
  </si>
  <si>
    <t>Sheet Music $65-75 per song</t>
  </si>
  <si>
    <t>A Course fee of $50 will help cover associated costs for field trips, specialized activities, educational fees as well as class learning activities and projects.  These activities are designed to help facilitate connection among students through experiential learning and local engagement in sustainability initiates.</t>
  </si>
  <si>
    <t>Carbon Cycle and Climate</t>
  </si>
  <si>
    <t>Specialized activities or equipment fees, field trips, lab consumables, class project materials used by students that will become student's property after use.</t>
  </si>
  <si>
    <t>Specialized activities or equipment fees, field trips, Pass-through tour fees lab consumables, class project materials used by students that will become student's property after use.</t>
  </si>
  <si>
    <t>Sustaining Water Resources</t>
  </si>
  <si>
    <t>Environmental Remote Sensing And GIS</t>
  </si>
  <si>
    <t>Natural Resource Science Management</t>
  </si>
  <si>
    <t>Natural Resources Conflict Resolution</t>
  </si>
  <si>
    <t>NRSM</t>
  </si>
  <si>
    <t>Travel for 2-3 local field trips and an additional (new starting in 2018) multiday out of town trip.</t>
  </si>
  <si>
    <t>Fee covers the administrative cost of adding/dropping courses.</t>
  </si>
  <si>
    <t>Audit Fee</t>
  </si>
  <si>
    <t>Sustainable Natural Resources</t>
  </si>
  <si>
    <t>Field Trips and specialized activities or tour fees. This could include regional field trips to learn about land, water and/or energy management issues.  Class project materials (that can be student property post class) as well as field or lab consumables may also be purchased.</t>
  </si>
  <si>
    <t>Field trips can be an integral experiential learning experience.  For NRSM 441 I would like to be able to travel with students to meet with stakeholders and learn first hand about local or regional water, energy  and land management issues.</t>
  </si>
  <si>
    <t>Environmental Policy</t>
  </si>
  <si>
    <t>Field trips can be an integral experiential learning experience.  For ENST 384 I would like to be able to travel with students to learn about the history of EV policies, current policy initiatives and see our government in action.</t>
  </si>
  <si>
    <t xml:space="preserve">Background Checks (pass through fee),  visiting guest speakers and supplies for classroom activities and the development of student future curricular materials. </t>
  </si>
  <si>
    <t>To cover costs of visiting guest speakers and field trips.</t>
  </si>
  <si>
    <t>Trade books.</t>
  </si>
  <si>
    <t>Students utilize self-selected trade books as a critical component of the course.</t>
  </si>
  <si>
    <t>Consumables used in the creation of curriculum support materials.</t>
  </si>
  <si>
    <t>Students create instructional materials used to implement lessons with elementary students.</t>
  </si>
  <si>
    <t>Guest speakers, field trips</t>
  </si>
  <si>
    <t>On-campus sections only.  Content is contextualized and enriched through guest speakers and field trips.</t>
  </si>
  <si>
    <t>Guest speakers and field trips are utilized to contextualize and enrich the curriculum.</t>
  </si>
  <si>
    <t>Self-selected texts are utilized and become the student's property after use in the course.</t>
  </si>
  <si>
    <t>Guest speakers  are utilized to contextualize and enrich the curriculum.</t>
  </si>
  <si>
    <t>Honorariums for guest speakers.</t>
  </si>
  <si>
    <t>Technology updates.</t>
  </si>
  <si>
    <t>With technology ever changing it is important to have funds available to support new software, hardware, and updates to existing tools.</t>
  </si>
  <si>
    <t>Chalk &amp; Wire Subscriptions (pass-through fee) Guest speakers and materials.</t>
  </si>
  <si>
    <t>Consumable materials</t>
  </si>
  <si>
    <t>Because students take both courses (EDU 385 &amp; 386), many consumables can be used over the two classes, so less funding is needed to provide consumable materials for curriculum support.</t>
  </si>
  <si>
    <t>Distance Support</t>
  </si>
  <si>
    <t>Students who teach more than 250 miles from Dillon require additional coordination and supports, like distance observation, that are considerably more costly than student teaching closer to campus.</t>
  </si>
  <si>
    <t>Curriculum consumables</t>
  </si>
  <si>
    <t>Students create curricular supports to implement with children in early learning settings.</t>
  </si>
  <si>
    <t>Transportation to climbing sites using university vehicles.</t>
  </si>
  <si>
    <t>Maverick Mountain Lift ticket. Lesson Fees at Maverick Mountain.</t>
  </si>
  <si>
    <t>Pass through fee is for specialized activities conducted by Maverick Mountain Ski Area.</t>
  </si>
  <si>
    <t>To cover costs of experiential learning activities including simulations, field trips and guest speakers.</t>
  </si>
  <si>
    <t>To cover experiential learning opportunities including simulations, field trips and guest speakers.</t>
  </si>
  <si>
    <t>To cover costs of experiential learning activities such as national exams, simulations, field trips and guest speakers.</t>
  </si>
  <si>
    <t>Alpine Ecology</t>
  </si>
  <si>
    <t xml:space="preserve">Travel to Glacier National Park and within the park for a week-long filed trip, lodging in the park in group campsites, lunch pack-up food for GNP field trip, additional travel for day long field trips. </t>
  </si>
  <si>
    <t>This fee covers travel expenses for students to alpine field sites so that they can conduct field research projects.</t>
  </si>
  <si>
    <t>Includes laptops, projectors, cameras, audio/video recorders and various A/V equipment.</t>
  </si>
  <si>
    <t>Late fee for not returning checked out technology equipment by the stated due date. Includes laptops, projectors, cameras, audio/video recorders and various A/V equipment.</t>
  </si>
  <si>
    <t>Software licensing- $20-$30K annually, Computer hardware replacement-$2K-$5K annually, Support Staffing-$80-90K annually, Faculty support-$3K-5K annually.</t>
  </si>
  <si>
    <t>494P</t>
  </si>
  <si>
    <t>Renting a car from the UMW Motor Pool and covering gas for a field trip to the Missoula Art Museum &amp; Blackfoot Pathways: Sculpture in the Wild</t>
  </si>
  <si>
    <t>Contemporary Art</t>
  </si>
  <si>
    <t>Special Topics (Art Seminar)</t>
  </si>
  <si>
    <t>Field Trips (lodging, travel, food); equipment or tour fees, lab consumables, student project materials (will belong to the student after the class)</t>
  </si>
  <si>
    <t>Human Dimensions of Global Change</t>
  </si>
  <si>
    <t>This is a capstone course for Environmental Sustainability majors.  The course will be both field based as well as project-based requiring regular field trips and a formal presentation of student work at the end.</t>
  </si>
  <si>
    <t>In this course, students will be trained as both environmental interpreters and naturalists.  The course includes two certifications:  Certified Interpretation Guide and Yellowstone Naturalist Guide.  The course fee also covers expenses for a two-week immersive program in Gardiner, MT and Yellowstone National Park.</t>
  </si>
  <si>
    <t>Field trips and specialized activities or tour fees. This could include visiting Helena while the legislature is in session or working Teton Science School and visiting the Murie center where the Wilderness Act was drafted. Class project materials (that can be student property post class) as well as field or lab consumables</t>
  </si>
  <si>
    <t>To cover costs of field trips to visit equine facilities including Copper Springs Ranch, Kissock Training Stables and Gallatin Boarding to observe management techniques.</t>
  </si>
  <si>
    <t>Travel to Tetons and accommodations at Teton Science School, 4 other all day field trips, 1 overnight at Univ of Utah Center in Centennial Valley, field equipment consumables.</t>
  </si>
  <si>
    <t>To cover costs for candidates to develop curricular materials in class that will need to be copied and bound for them to use in later classes and with their careers.  Also to cover guest speaker fees and supplies.</t>
  </si>
  <si>
    <t>ECG Electrodes, Blood Glucose Strips, Alcohol Wipes, Gauze, Band-Aids, gloves, spirometry breathing tubes, blood lactate strips, transportation to UM or MSU Exercise Physiology Lab</t>
  </si>
  <si>
    <t>Blood Glucose Strips, Alcohol Wipes, Gauze, Band-Aids, gloves, fruits and vegetables for tasting experiences, beverages for tasting experiences</t>
  </si>
  <si>
    <t xml:space="preserve">Blood Glucose Strips, Alcohol Wipes, Gauze, Band-Aids, gloves, food and beverage products for labs, spirometry breathing tubes, blood lactate strips  </t>
  </si>
  <si>
    <t>Fee will allow director to purchase sheet music in depend of Fine Arts State Funds.</t>
  </si>
  <si>
    <t>To cover costs of visiting guest speakers, field trips and supplies for classroom activities. Individual design and building project for current semester's main stage UMW production</t>
  </si>
  <si>
    <t>To cover costs of  local field trips plus a four day field trip to Flathead Lake Biological Station with dorm fees and meals along with increased costs of expendable laboratory and field consumables.  Meal, lodging and travel costs have increased.</t>
  </si>
  <si>
    <t>To cover the increased cost of food, activities and contracted services used for Montana Western Residence Hall Programs.  Fee will also be used as a primary funding source for our new Paw Prints for Success program.  Fee is assessed to all students living on campus each semester for residence hall programing.</t>
  </si>
  <si>
    <t xml:space="preserve">Fee will provide the SASSI assessment to student with 2nd offense.  Also now have a counselor who is licensed to proctor this test and to advise students on a treatment plan. </t>
  </si>
  <si>
    <t>This fee is to provide for the rise in requests for special dietary needs.  More and more students are requesting foods that meet medical issues such as celiac disease and other food allergies.  Items to meet these needs are expensive and sometimes challenging to purchase.</t>
  </si>
  <si>
    <t>Instructor travel, Communications (internet and telephone lines, postage, long distance) Semi-annual instructor's meetings, Misc. supplies and copies for off campus instructors</t>
  </si>
  <si>
    <t>Distance Learning Fees cover the direct costs associated with long-distance communications, instructor travel, and semi-annual instructor's meetings.</t>
  </si>
  <si>
    <t>Expendable participation items such as tennis balls and maintenance costs of indoor cycles and strength equipment.</t>
  </si>
  <si>
    <t xml:space="preserve">Students in this course participate in a wide variety of activities requiring equipment which needs replaced each term and some course offerings (indoor cycling) require equipment maintenance. </t>
  </si>
  <si>
    <t>For each meeting of the course the students are transported to suitable climbing sites by the instructor, using university motor pool vehicles.</t>
  </si>
  <si>
    <t>To cover the costs of specialized inks, tools, paper, linoleum, and chemicals.</t>
  </si>
  <si>
    <t>Soda-Lime Glass, shipping of materials; glues (UV epoxy, silicone); grinding belts; UV bulbs; annealer components (relays, switches, computers, fuses, heating elements, etc.) furnace heating elements, thermocouples, oxygen, propane, color cerium oxide, wax pens, water pumps, grinding discs, paint, etc.</t>
  </si>
  <si>
    <t>Oxygen, gas, borosilicate glass, soda/lime glass, tools (waletex tape, ground joints, graphite tape, etc,) schott crystal pucks, gasses (neon, krypton, xenon, etc.) furnace and glory hole use and wear and tear, garage usage, torch usage, etc.</t>
  </si>
  <si>
    <t>Oxygen, gas, borosilicate glass, soda-lime glass, tools (waletex tape, ground joints, graphite tape, etc,) schott crystal pucks, gases (neon, krypton, xenon, etc.) furnace and glory hole use and wear and tear, garage usage, torch usage, etc.</t>
  </si>
  <si>
    <t>2-3 vehicles for local trips (@$20 per vehicle) and the longer distance trip $145/vehicle, which averages $25/student for vehicles.  Out of town trip includes 1-2 nights of lodging ($50/student) and registration or entrance fee to conferences, museums, zoos, etc ($25/student.  Student numbers have been 16-20 over the last 5+ years.</t>
  </si>
  <si>
    <t xml:space="preserve">To cover costs of field trip and laboratory and field consumables such as forceps, sample bags, sample vials, PVC tubing and pipe, various chemicals, microscope slides and Plexiglas.  </t>
  </si>
  <si>
    <t>Laboratory consumables (floral specimens), transportation from UMW to UM for an overnight field trip, accommodations overnight for students at the government rate, transportation for additional day long field trips.</t>
  </si>
  <si>
    <t>The cost of transportation, overnight accommodations and laboratory consumables for experiential laboratory and field work has increased.</t>
  </si>
  <si>
    <t>Aquatic Vertebrate Ecology</t>
  </si>
  <si>
    <t>All education students are required to have a background check in order to complete field experiences in public K-as schools.  Previously, students were required to get their finger prints and submit them for a background check individually.  In order to streamline the process and insure that background checks are completed in a timely fashion, we are planning to collect the $27.25 required to pay for a background check and submit all background checks directly through the Education office.  The remaining $2.25 will be used to pay for guest speaker honorariums.</t>
  </si>
  <si>
    <t>Primarily, the fee will be used to cover the cost of a subscription to Chalk &amp; Wire ($105) , the data aggregation system we use for accreditation purposes.  Remaining funds will be used to provide guest speaker honorariums.</t>
  </si>
  <si>
    <t>Students will produce a manuscript using dip pens and water colors. Instructor will provide paper towels and table covers to protect the classroom furniture.  Students need plastic cups for watercolors, extra calligraphy nibs and sand paper to sharpen them, different sizes of paint brushes and water color paper to practice on.  Class also has an honorarium for a local artist guest speaker.</t>
  </si>
  <si>
    <t>To cover cost of supplies and guest speakers.</t>
  </si>
  <si>
    <t>Experiential learning clas about the fundamentals of what makes theatre &amp; what profeessionals in the field do, write, analyze scripts &amp; productions, direct, desigh, perform, market; guest artists, field trips to theatres and performances.</t>
  </si>
  <si>
    <t>2020-2021</t>
  </si>
  <si>
    <t>187/387</t>
  </si>
  <si>
    <t>147/312</t>
  </si>
  <si>
    <t>114/314</t>
  </si>
  <si>
    <t>Each student may receive one (1) free official transcript.  For every transcript request thereafter, $10.00 shall be charged per copy.</t>
  </si>
  <si>
    <t>To cover increase costs of providing transcripts.  Montana Western's fee will match the rest of the Montana University System.</t>
  </si>
  <si>
    <t>Undergraduate Distance Only Online Mandatory Fees -- Rates per Semester</t>
  </si>
  <si>
    <t>Technology</t>
  </si>
  <si>
    <t>FY21 Tuition</t>
  </si>
  <si>
    <t>FY 21 Mandatory</t>
  </si>
  <si>
    <t>FY 21 Tuition &amp; Fees</t>
  </si>
  <si>
    <t>Inventory and Validation of Fees -- Fiscal Years 2022 and 2023</t>
  </si>
  <si>
    <t>FY 22</t>
  </si>
  <si>
    <t>FY22</t>
  </si>
  <si>
    <t>FY 23</t>
  </si>
  <si>
    <t>FY23</t>
  </si>
  <si>
    <t>FY22 Fee</t>
  </si>
  <si>
    <t>FY23 Fee</t>
  </si>
  <si>
    <t>FY 21 FEE</t>
  </si>
  <si>
    <t>2022-2023</t>
  </si>
  <si>
    <t>2021-2022</t>
  </si>
  <si>
    <t>$50-$1700</t>
  </si>
  <si>
    <t>491 N</t>
  </si>
  <si>
    <t>Art of World Civilization II</t>
  </si>
  <si>
    <t>Visual Language 2-D Foundations</t>
  </si>
  <si>
    <t>Exploring Digital Photography</t>
  </si>
  <si>
    <t>Weather and Climate</t>
  </si>
  <si>
    <t>Physics I</t>
  </si>
  <si>
    <t>Expendable lab equipment</t>
  </si>
  <si>
    <t>Drawing I</t>
  </si>
  <si>
    <t>Drawing II</t>
  </si>
  <si>
    <t xml:space="preserve">Sculpture II </t>
  </si>
  <si>
    <t>Media Art</t>
  </si>
  <si>
    <t>MART</t>
  </si>
  <si>
    <t>Biomechanics</t>
  </si>
  <si>
    <t>KIN</t>
  </si>
  <si>
    <t>Motor Learning and Control</t>
  </si>
  <si>
    <t>Animal Science</t>
  </si>
  <si>
    <t>ANSC</t>
  </si>
  <si>
    <t>Animal Reproduction</t>
  </si>
  <si>
    <t xml:space="preserve">ANSC </t>
  </si>
  <si>
    <t>Agriculture Business &amp; Economics</t>
  </si>
  <si>
    <t>AGBE</t>
  </si>
  <si>
    <t>Ag Commodity Marketing</t>
  </si>
  <si>
    <t>Intermediate Digital Media 2-D</t>
  </si>
  <si>
    <t>`</t>
  </si>
  <si>
    <t>194/ 394</t>
  </si>
  <si>
    <t>The course is moving from online to face-to-face delivery. Fees will cover costs for experiences and equipment necessary for teaching/participation in individual, dual and team sport activities.</t>
  </si>
  <si>
    <t>The fee will help to create more experiential learning activities.</t>
  </si>
  <si>
    <t xml:space="preserve">To cover costs of consumable materials such as clay, glaze, bronze, plaster, wire parts, lumber, and bronze casting supplies used for classroom instruction and projects, and to cover cost of field trips, and guest artists.  </t>
  </si>
  <si>
    <t>To cover costs of student field trips (galleries, museums and local artists' studios), supplies for class projects such as drawing materials, templates, patterns, paints, lumber, glues, small hardware supplies, and guest artists to demonstrate techniques and talk about their careers.</t>
  </si>
  <si>
    <t xml:space="preserve">A course fee of $100 will help cover associated costs for 3 field trips to collection sites, maps, online mapping software and other consumable materials. </t>
  </si>
  <si>
    <t>Field trips, mapping materials, online software and consumable materials</t>
  </si>
  <si>
    <t xml:space="preserve">To cover costs of special equipment used for monitoring weather/climate and to cover cost of multiple field trips </t>
  </si>
  <si>
    <t>A course fee of $120 will help cover associated costs for 5-7 field trips to collection sites, sampling equipment (rain gauge, snowboards, SWE scales) and weather/climate monitoring equipment (automatic weather station, Kestrel handheld meters, IR Thermometers).</t>
  </si>
  <si>
    <t>To cover costs of consumable items used in class.</t>
  </si>
  <si>
    <t>To cover cost of the replacement of damaged and worn equipment that is used during class.</t>
  </si>
  <si>
    <t>To cover costs of student field trips (galleries, museums and local artists' studios), materials for class projects such as high-end ink and paper, and guest artists to demonstrate techniques and talk about their careers.</t>
  </si>
  <si>
    <t>To cover costs of student field trips (galleries, museums and local artists' studios), supplies for class projects high-end ink and papers, and guest artists to demonstrate techniques and talk about their careers.</t>
  </si>
  <si>
    <t>To cover costs of batteries and small parts for equipment repair.</t>
  </si>
  <si>
    <t>THE MONTANA UNIVERSITY SYSTEMA1:L22L69A1:L23A1:L23A1:L24A1:L25A1:L29A1:L31A1:A1:L23</t>
  </si>
  <si>
    <t>Simulations, field trips, guest speakers</t>
  </si>
  <si>
    <t>Green fees, shooting range access, other activities with consumable supplies</t>
  </si>
  <si>
    <t xml:space="preserve"> Golf course &amp; green fees, replacement equipment</t>
  </si>
  <si>
    <t>Background Checks (pass through fee), visiting guest speakers, and supplies for classroom activities and the development of student future curricular materials</t>
  </si>
  <si>
    <t>Introduction to Digital Media 2-D</t>
  </si>
  <si>
    <t>Advanced Strength Training &amp; Conditioning</t>
  </si>
  <si>
    <t>Literacy and Tech in Content Areas</t>
  </si>
  <si>
    <t>Topics in Environmental Sustainability</t>
  </si>
  <si>
    <t>Topics in Environmental Sciences</t>
  </si>
  <si>
    <t>Introduction to Animal Science</t>
  </si>
  <si>
    <t>To cover costs of student field trips (galleries, Missoula Art Museum,  Holter Museum of Art and local artists' studios), supplies for class projects such as drawing materials, charcoal, paper, pencils, templates, patterns, paints, lumber, glues, small hardware supplies, and guest artists to demonstrate techniques and talk about their careers.</t>
  </si>
  <si>
    <t>Field Trips (lodging, travel, food); equipment or tour fees, lab consumables, student project materials (will belong to the student after the class) / Formerly 491A</t>
  </si>
  <si>
    <t>Specialized activities or equipment fees, field trips, Pass-through tour fees lab consumables, class project materials used by students that will become student's property after use. Formerly 291A</t>
  </si>
  <si>
    <t>Cold Fabrication</t>
  </si>
  <si>
    <t>Fundamental Fusing, Casting, Pate De Verre</t>
  </si>
  <si>
    <t>No expenditures at this time.</t>
  </si>
  <si>
    <t>All Education students are required to have a background check in order to complete field experiences in public K-12 schools.  Previously, students were required to get their finger prints and submit them for a background check individually.  In order to streamline the process and insure that background checks are completed in a timely fashion, we are planning to collect the $30.00 required to pay for a background check and submit all background checks directly through the Education office.  The remaining $3.00 will be used to pay for guest speaker honorariums.</t>
  </si>
  <si>
    <t>Consumable paper products.</t>
  </si>
  <si>
    <t>We have found enhanced purchasing options for these supplies so we are able to reduce the cost per student.</t>
  </si>
  <si>
    <t>Markers, Muscle Electrodes, 9v batteries</t>
  </si>
  <si>
    <t>Barbell, training barbell, power rack, adjustable training bench, dumbbells, Olympic platform, weight plates, bumper plates, weighted curl bars, and alternative implements</t>
  </si>
  <si>
    <t>2022 &amp; 2023</t>
  </si>
  <si>
    <t>To cover costs of student field trips (galleries, Missoula Art Museum, Holter Museum of Art and local artists' studios), and supplies for class projects such as drawing materials, charcoal, paper, pencils, templates, patterns, paints, lumber, glues, small hardware supplies, and guest artists to demonstrate techniques and talk about their careers.</t>
  </si>
  <si>
    <t>Oxygen, gas, borosilicate glass, soda/lime glass, tools (waletex tape, ground joints, graphite tape, etc.), schott crystal pucks, gases (neon, krypton, xenon, etc.), furnace and glory hole use and wear and tear, garage usage, torch usage, etc.</t>
  </si>
  <si>
    <t>Oxygen, gas, borosilicate glass, soda-lime glass, tools (waletex tape, ground joints, graphite tape, etc.), schott crystal pucks, gases (neon, krypton, xenon, etc.), furnace and glory hole use and wear and tear, garage usage, torch usage, etc.</t>
  </si>
  <si>
    <t>Glass and equipment required (sanding belts, discs, glues, etc.) are constantly consumed and need to be replaced. Fees are to cover cost of keeping studio supplied with required materials for students to complete their work and keep studio equipment working properly.</t>
  </si>
  <si>
    <t>To cover the cost of consumables used in instruction and projects.  This is a torch based class which requires the continuous consumption of oxygen, gas, and glass.  Oxygen is the more expensive of the gases used for combustion.</t>
  </si>
  <si>
    <t>To cover costs of consumable laboratory supplies such as chemicals and glassware</t>
  </si>
  <si>
    <t>This is a capstone course for Environmental Sustainability majors.  The course will be field based as well as project-based requiring regular field trips and a formal presentation of student work at the end.</t>
  </si>
  <si>
    <t>Muscle Electrodes, 9v batteries</t>
  </si>
  <si>
    <t>This is creating a much needed second meal plan option for students living in the residence halls who are required to have a meal plan.  With this added option, students can now choose between our 7 Day unlimited meal plan or the 14 Swipes a Week meal plan.</t>
  </si>
  <si>
    <t>Soda-lime glass, shipping of materials, glues (UV epoxy, silicone), grinding belts, UV bulbs, annealer components (relays, switches, computers, fuses, heating elements, etc.), furnace heating elements, thermocouples, oxygen, propane, color cerium oxide, wax pens, water pumps, grinding discs, paint, etc.</t>
  </si>
  <si>
    <t>This course will utilize the soda-lime glass, cold shop materials (grinding belts, grinding pads, glues, UV lamps, enamels, grinding bits, cerium oxide, etc., sculpting wax, plaster, chicken wire, paint brushes, sheet glass, glass cutters, running pliers, wax pens, frits, etc.</t>
  </si>
  <si>
    <t>This course will utilize the soda-lime glass, cold shop materials (grinding belts, grinding pads, glues, UV lamps, enamels, grinding bits, cerium oxide, etc.), sculpting wax, plaster, chicken wire, paint brushes, sheet glass, glass cutters, running pliers, wax pens, frits, etc.</t>
  </si>
  <si>
    <t>This course will consume soda-lime glass from the furnace and rely on the cold shop to finish and affect work.  The 291b and 391f class will utilize sheet glass in addition to the furnace work as well as plaster, sculpting wax.  All materials are consumed per class.</t>
  </si>
  <si>
    <t>Specialized activities or equipment fees, field trips, pass-through tour fees lab consumables, class project materials used by students that will become student's property after use. Formerly 291A</t>
  </si>
  <si>
    <t xml:space="preserve">Art of World Civilization I </t>
  </si>
  <si>
    <t>DDESRD/ DDESWB/ DDESMB/ DDESFB/ DDESVB/ DDETAF/ DDESXC/ DDECHR</t>
  </si>
  <si>
    <t>Communication, Technology Dev Fee</t>
  </si>
  <si>
    <t>Split 72% 834400/ .08% 834350/ 20% 834450</t>
  </si>
  <si>
    <t>DDESCR/ DDEREC/ DDEAPP</t>
  </si>
  <si>
    <t>2  Technology Fee -  Inflationary adjustment to keep up with growing costs of technology and software.</t>
  </si>
  <si>
    <t>3  Non-Resident Building Fee - increase $1.00 each year to help offset the growing infrastructure maintenance costs</t>
  </si>
  <si>
    <t>ECP</t>
  </si>
  <si>
    <t>Formerly ENSC 291D</t>
  </si>
  <si>
    <t>Soda-lime Glass, shipping of materials; glues (UV epoxy, silicone); grinding belts; UV bulbs; annealer components (relays, switches, computers, fuses, heating elements, etc) furnace heating elements, thermocouples, oxygen, propane, color cerium oxide, wax pens, water pumps, grinding discs, paint, etc. /Change to a $32 per credit fee.</t>
  </si>
  <si>
    <t>FY 22 Proposed</t>
  </si>
  <si>
    <t>FY 23 Proposed</t>
  </si>
  <si>
    <t>Total Average Annual Cost of Attendance -- Fiscal Years 2021, 2022 and 2023</t>
  </si>
  <si>
    <t>2023 &amp; 2023</t>
  </si>
  <si>
    <t>2024 &amp; 2023</t>
  </si>
  <si>
    <t>Communication Technology Development Fee</t>
  </si>
  <si>
    <t>Communication Technology Development Fee (App)</t>
  </si>
  <si>
    <t xml:space="preserve">1 The Communications Technology Development fee is currently $25.  $5 goes to the student app, $18 to Radio and $2 to recycling.  We no longer have our radio station. </t>
  </si>
  <si>
    <t>2  We are reducing the library fee to $8.</t>
  </si>
  <si>
    <t>*1-6 cr</t>
  </si>
  <si>
    <t>3</t>
  </si>
  <si>
    <t>4</t>
  </si>
  <si>
    <t>3  Building Fee - Increase byapproximately  3% in FY22 and FY23 to cover escalating needs in parking lot repairs.  Students park for free with this fee.</t>
  </si>
  <si>
    <t>4 Computer and Technology Fee approximately 3% in FY22 and FY23 for inflationary adjustment to keep up with growing costs of tecnology and software.</t>
  </si>
  <si>
    <t>5</t>
  </si>
  <si>
    <t>5 Athletic fee increase by $1 in FY23.</t>
  </si>
  <si>
    <t>*For 1-6 credits, the ASUMW Fee is $26 and the App fee is $5.  For 7+ credits, the ASUMW Fee is $75 and the App fee is $22.</t>
  </si>
  <si>
    <t>1  Building Fee - increase $2.50 in FY22 and  FY23 for parking lot maintenance.  Students park for free with this fee.</t>
  </si>
  <si>
    <t>6</t>
  </si>
  <si>
    <t xml:space="preserve">6 Non resident building fee increase by $1 in FY22 and FY23. </t>
  </si>
  <si>
    <t xml:space="preserve">We want to change this to $5 for the App, $3 added to ASUMW Activity Fee and the other $17 toward a new fee we are anticipating. </t>
  </si>
  <si>
    <t>Com</t>
  </si>
  <si>
    <t>Tech Fee</t>
  </si>
  <si>
    <t>Student initiated fee applied toward the support of the student app, and recycling.</t>
  </si>
  <si>
    <t>FY21 FTE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</si>
</sst>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24" x14ac:knownFonts="1">
    <font>
      <sz val="10"/>
      <name val="Arial"/>
    </font>
    <font>
      <sz val="10"/>
      <name val="Arial"/>
      <family val="2"/>
    </font>
    <font>
      <b/>
      <sz val="10"/>
      <name val="Tahoma"/>
      <family val="2"/>
    </font>
    <font>
      <sz val="10"/>
      <name val="Tahoma"/>
      <family val="2"/>
    </font>
    <font>
      <b/>
      <sz val="9"/>
      <name val="Tahoma"/>
      <family val="2"/>
    </font>
    <font>
      <b/>
      <u/>
      <sz val="12"/>
      <name val="Tahoma"/>
      <family val="2"/>
    </font>
    <font>
      <b/>
      <sz val="12"/>
      <name val="Tahoma"/>
      <family val="2"/>
    </font>
    <font>
      <sz val="12"/>
      <name val="Tahoma"/>
      <family val="2"/>
    </font>
    <font>
      <sz val="11"/>
      <name val="Tahoma"/>
      <family val="2"/>
    </font>
    <font>
      <b/>
      <u/>
      <sz val="10"/>
      <name val="Tahoma"/>
      <family val="2"/>
    </font>
    <font>
      <sz val="9"/>
      <name val="Tahoma"/>
      <family val="2"/>
    </font>
    <font>
      <b/>
      <i/>
      <sz val="10"/>
      <name val="Tahoma"/>
      <family val="2"/>
    </font>
    <font>
      <i/>
      <sz val="10"/>
      <name val="Tahoma"/>
      <family val="2"/>
    </font>
    <font>
      <b/>
      <sz val="10"/>
      <name val="Arial"/>
      <family val="2"/>
    </font>
    <font>
      <u/>
      <sz val="10"/>
      <name val="Tahoma"/>
      <family val="2"/>
    </font>
    <font>
      <sz val="10"/>
      <color indexed="10"/>
      <name val="Tahoma"/>
      <family val="2"/>
    </font>
    <font>
      <sz val="10"/>
      <name val="Arial"/>
      <family val="2"/>
    </font>
    <font>
      <b/>
      <sz val="12"/>
      <name val="Arial"/>
      <family val="2"/>
    </font>
    <font>
      <b/>
      <sz val="11"/>
      <name val="Tahoma"/>
      <family val="2"/>
    </font>
    <font>
      <b/>
      <i/>
      <sz val="11"/>
      <name val="Tahoma"/>
      <family val="2"/>
    </font>
    <font>
      <b/>
      <sz val="14"/>
      <name val="Tahoma"/>
      <family val="2"/>
    </font>
    <font>
      <sz val="14"/>
      <name val="Tahoma"/>
      <family val="2"/>
    </font>
    <font>
      <b/>
      <sz val="9.5"/>
      <name val="Tahoma"/>
      <family val="2"/>
    </font>
    <font>
      <sz val="10"/>
      <name val="Arial"/>
      <family val="2"/>
    </font>
  </fonts>
  <fills count="1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0"/>
        <bgColor indexed="64"/>
      </patternFill>
    </fill>
    <fill>
      <patternFill patternType="solid">
        <fgColor rgb="FF00B0F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rgb="FFB7DEE8"/>
        <bgColor indexed="64"/>
      </patternFill>
    </fill>
    <fill>
      <patternFill patternType="solid">
        <fgColor rgb="FFB1A0C7"/>
        <bgColor indexed="64"/>
      </patternFill>
    </fill>
    <fill>
      <patternFill patternType="solid">
        <fgColor rgb="FF92D050"/>
        <bgColor indexed="64"/>
      </patternFill>
    </fill>
    <fill>
      <patternFill patternType="solid">
        <fgColor rgb="FFFFCCFF"/>
        <bgColor indexed="64"/>
      </patternFill>
    </fill>
    <fill>
      <patternFill patternType="solid">
        <fgColor rgb="FFE4DFEC"/>
        <bgColor indexed="64"/>
      </patternFill>
    </fill>
  </fills>
  <borders count="69">
    <border>
      <left/>
      <right/>
      <top/>
      <bottom/>
      <diagonal/>
    </border>
    <border>
      <left/>
      <right/>
      <top style="thin">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double">
        <color indexed="64"/>
      </right>
      <top/>
      <bottom/>
      <diagonal/>
    </border>
    <border>
      <left style="double">
        <color indexed="64"/>
      </left>
      <right style="thin">
        <color indexed="64"/>
      </right>
      <top/>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ck">
        <color indexed="64"/>
      </left>
      <right/>
      <top style="medium">
        <color indexed="64"/>
      </top>
      <bottom/>
      <diagonal/>
    </border>
    <border>
      <left style="thick">
        <color indexed="64"/>
      </left>
      <right/>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top style="medium">
        <color indexed="64"/>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6" fillId="0" borderId="0"/>
    <xf numFmtId="0" fontId="16" fillId="0" borderId="0"/>
    <xf numFmtId="0" fontId="1" fillId="0" borderId="0"/>
    <xf numFmtId="0" fontId="23"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676">
    <xf numFmtId="0" fontId="0" fillId="0" borderId="0" xfId="0"/>
    <xf numFmtId="0" fontId="3" fillId="0" borderId="0" xfId="0" applyFont="1"/>
    <xf numFmtId="0" fontId="3" fillId="0" borderId="0" xfId="0" applyFont="1" applyAlignment="1">
      <alignment wrapText="1"/>
    </xf>
    <xf numFmtId="0" fontId="0" fillId="0" borderId="0" xfId="0" applyFill="1"/>
    <xf numFmtId="0" fontId="7" fillId="0" borderId="1" xfId="0" applyFont="1" applyBorder="1" applyAlignment="1">
      <alignment vertical="center" wrapText="1"/>
    </xf>
    <xf numFmtId="0" fontId="7" fillId="0" borderId="1" xfId="0" applyFont="1" applyBorder="1" applyAlignment="1">
      <alignment horizontal="right" vertical="center"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right"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3" fontId="10" fillId="0" borderId="4" xfId="0" applyNumberFormat="1"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3" fillId="0" borderId="0" xfId="0" applyFont="1" applyBorder="1"/>
    <xf numFmtId="49" fontId="11" fillId="0" borderId="0" xfId="0" applyNumberFormat="1" applyFont="1" applyAlignment="1">
      <alignment horizontal="center" vertical="top"/>
    </xf>
    <xf numFmtId="10" fontId="2" fillId="0" borderId="0" xfId="0" applyNumberFormat="1" applyFont="1" applyFill="1" applyBorder="1" applyAlignment="1">
      <alignment horizontal="center"/>
    </xf>
    <xf numFmtId="4" fontId="2" fillId="0" borderId="0" xfId="0" applyNumberFormat="1" applyFont="1" applyFill="1" applyBorder="1" applyAlignment="1">
      <alignment horizontal="center"/>
    </xf>
    <xf numFmtId="0" fontId="3" fillId="0" borderId="0" xfId="0" applyFont="1" applyFill="1"/>
    <xf numFmtId="0" fontId="2" fillId="0" borderId="6" xfId="0" applyFont="1" applyFill="1" applyBorder="1" applyAlignment="1">
      <alignment horizontal="center"/>
    </xf>
    <xf numFmtId="0" fontId="2" fillId="0" borderId="9" xfId="0" applyFont="1" applyFill="1" applyBorder="1" applyAlignment="1">
      <alignment horizontal="center"/>
    </xf>
    <xf numFmtId="49" fontId="11" fillId="0" borderId="0" xfId="0" applyNumberFormat="1" applyFont="1" applyFill="1" applyAlignment="1">
      <alignment horizontal="center" vertical="top"/>
    </xf>
    <xf numFmtId="0" fontId="2" fillId="0" borderId="6" xfId="0" applyFont="1" applyFill="1" applyBorder="1"/>
    <xf numFmtId="2" fontId="2" fillId="0" borderId="9" xfId="0" applyNumberFormat="1" applyFont="1" applyFill="1" applyBorder="1" applyAlignment="1">
      <alignment horizontal="center"/>
    </xf>
    <xf numFmtId="0" fontId="2" fillId="0" borderId="7" xfId="0" applyFont="1" applyFill="1" applyBorder="1"/>
    <xf numFmtId="0" fontId="2" fillId="0" borderId="8" xfId="0" applyFont="1" applyFill="1" applyBorder="1"/>
    <xf numFmtId="4" fontId="2" fillId="0" borderId="10" xfId="0" applyNumberFormat="1" applyFont="1" applyFill="1" applyBorder="1" applyAlignment="1">
      <alignment horizontal="center"/>
    </xf>
    <xf numFmtId="2" fontId="2" fillId="0" borderId="11" xfId="0" applyNumberFormat="1" applyFont="1" applyFill="1" applyBorder="1" applyAlignment="1">
      <alignment horizontal="center"/>
    </xf>
    <xf numFmtId="0" fontId="2" fillId="0" borderId="0" xfId="0" applyFont="1" applyFill="1"/>
    <xf numFmtId="0" fontId="2" fillId="0" borderId="12" xfId="0" applyFont="1" applyFill="1" applyBorder="1" applyAlignment="1">
      <alignment horizontal="center"/>
    </xf>
    <xf numFmtId="2" fontId="2" fillId="0" borderId="12" xfId="0" applyNumberFormat="1" applyFont="1" applyFill="1" applyBorder="1" applyAlignment="1">
      <alignment horizontal="center"/>
    </xf>
    <xf numFmtId="43" fontId="2" fillId="0" borderId="9" xfId="1" applyFont="1" applyBorder="1" applyAlignment="1">
      <alignment horizontal="center"/>
    </xf>
    <xf numFmtId="43" fontId="2" fillId="0" borderId="10" xfId="1" applyFont="1" applyFill="1" applyBorder="1" applyAlignment="1">
      <alignment horizontal="center"/>
    </xf>
    <xf numFmtId="164" fontId="3" fillId="0" borderId="0" xfId="1" applyNumberFormat="1" applyFont="1" applyAlignment="1">
      <alignment horizontal="center"/>
    </xf>
    <xf numFmtId="164" fontId="3" fillId="0" borderId="0" xfId="1" applyNumberFormat="1" applyFont="1" applyFill="1" applyAlignment="1">
      <alignment horizontal="center"/>
    </xf>
    <xf numFmtId="0" fontId="2" fillId="0" borderId="7" xfId="0" applyFont="1" applyFill="1" applyBorder="1" applyAlignment="1">
      <alignment horizontal="center"/>
    </xf>
    <xf numFmtId="49" fontId="2" fillId="0" borderId="0" xfId="0" applyNumberFormat="1" applyFont="1" applyFill="1" applyAlignment="1">
      <alignment horizontal="center"/>
    </xf>
    <xf numFmtId="0" fontId="3" fillId="0" borderId="0" xfId="0" applyFont="1" applyAlignment="1">
      <alignment horizontal="center"/>
    </xf>
    <xf numFmtId="0" fontId="2" fillId="0" borderId="0" xfId="0" applyFont="1" applyFill="1" applyAlignment="1">
      <alignment horizontal="center"/>
    </xf>
    <xf numFmtId="0" fontId="2" fillId="0" borderId="15" xfId="0" applyFont="1" applyFill="1" applyBorder="1" applyAlignment="1">
      <alignment horizontal="center"/>
    </xf>
    <xf numFmtId="4" fontId="2" fillId="0" borderId="15" xfId="0" applyNumberFormat="1" applyFont="1" applyFill="1" applyBorder="1" applyAlignment="1">
      <alignment horizontal="center"/>
    </xf>
    <xf numFmtId="0" fontId="2" fillId="2" borderId="15" xfId="0" applyFont="1" applyFill="1" applyBorder="1"/>
    <xf numFmtId="4" fontId="3" fillId="0" borderId="0" xfId="0" applyNumberFormat="1" applyFont="1" applyAlignment="1">
      <alignment wrapText="1"/>
    </xf>
    <xf numFmtId="0" fontId="6" fillId="0" borderId="0" xfId="0" applyFont="1" applyAlignment="1">
      <alignment horizontal="left" vertical="center"/>
    </xf>
    <xf numFmtId="0" fontId="3" fillId="0" borderId="0" xfId="0" applyFont="1" applyAlignment="1">
      <alignment horizontal="left"/>
    </xf>
    <xf numFmtId="0" fontId="7" fillId="3" borderId="2" xfId="0" applyFont="1" applyFill="1" applyBorder="1" applyAlignment="1">
      <alignment horizontal="right" wrapText="1"/>
    </xf>
    <xf numFmtId="0" fontId="3" fillId="0" borderId="18" xfId="0" applyFont="1" applyBorder="1" applyAlignment="1">
      <alignment wrapText="1"/>
    </xf>
    <xf numFmtId="0" fontId="8" fillId="0" borderId="17" xfId="0" applyFont="1" applyFill="1" applyBorder="1" applyAlignment="1">
      <alignment horizontal="center" wrapText="1"/>
    </xf>
    <xf numFmtId="0" fontId="8" fillId="0" borderId="17" xfId="0" applyFont="1" applyFill="1" applyBorder="1" applyAlignment="1">
      <alignment wrapText="1"/>
    </xf>
    <xf numFmtId="0" fontId="3" fillId="0" borderId="19" xfId="0" applyFont="1" applyBorder="1" applyAlignment="1">
      <alignment wrapText="1"/>
    </xf>
    <xf numFmtId="0" fontId="2" fillId="0" borderId="19" xfId="0" applyFont="1" applyFill="1" applyBorder="1" applyAlignment="1">
      <alignment wrapText="1"/>
    </xf>
    <xf numFmtId="0" fontId="3" fillId="0" borderId="4" xfId="0" applyFont="1" applyBorder="1" applyAlignment="1">
      <alignment horizontal="right" wrapText="1"/>
    </xf>
    <xf numFmtId="0" fontId="5" fillId="0" borderId="4" xfId="0" applyFont="1" applyFill="1" applyBorder="1" applyAlignment="1">
      <alignment horizontal="right" wrapText="1"/>
    </xf>
    <xf numFmtId="0" fontId="5" fillId="0" borderId="4" xfId="0" applyFont="1" applyFill="1" applyBorder="1" applyAlignment="1">
      <alignment wrapText="1"/>
    </xf>
    <xf numFmtId="0" fontId="8" fillId="0" borderId="4" xfId="0" applyFont="1" applyFill="1" applyBorder="1" applyAlignment="1">
      <alignment horizontal="right" wrapText="1"/>
    </xf>
    <xf numFmtId="0" fontId="3" fillId="3" borderId="0" xfId="0" applyFont="1" applyFill="1" applyAlignment="1">
      <alignment wrapText="1"/>
    </xf>
    <xf numFmtId="0" fontId="3" fillId="0" borderId="23" xfId="0" applyFont="1" applyBorder="1" applyAlignment="1">
      <alignment wrapText="1"/>
    </xf>
    <xf numFmtId="0" fontId="7" fillId="3" borderId="24" xfId="0" applyFont="1" applyFill="1" applyBorder="1" applyAlignment="1">
      <alignment wrapText="1"/>
    </xf>
    <xf numFmtId="0" fontId="3" fillId="0" borderId="25" xfId="0" applyFont="1" applyBorder="1" applyAlignment="1">
      <alignment wrapText="1"/>
    </xf>
    <xf numFmtId="0" fontId="3" fillId="0" borderId="0" xfId="0" applyFont="1" applyFill="1" applyAlignment="1">
      <alignment wrapText="1"/>
    </xf>
    <xf numFmtId="0" fontId="3" fillId="0" borderId="19" xfId="0" applyFont="1" applyFill="1" applyBorder="1" applyAlignment="1">
      <alignment wrapText="1"/>
    </xf>
    <xf numFmtId="0" fontId="3" fillId="0" borderId="4" xfId="0" applyFont="1" applyFill="1" applyBorder="1" applyAlignment="1">
      <alignment horizontal="right" wrapText="1"/>
    </xf>
    <xf numFmtId="4" fontId="3" fillId="0" borderId="17" xfId="0" applyNumberFormat="1" applyFont="1" applyFill="1" applyBorder="1" applyAlignment="1">
      <alignment horizontal="center" wrapText="1"/>
    </xf>
    <xf numFmtId="0" fontId="3" fillId="0" borderId="17" xfId="0" applyFont="1" applyFill="1" applyBorder="1" applyAlignment="1">
      <alignment horizontal="center" wrapText="1"/>
    </xf>
    <xf numFmtId="0" fontId="3" fillId="0" borderId="17" xfId="0" applyFont="1" applyFill="1" applyBorder="1" applyAlignment="1">
      <alignment wrapText="1"/>
    </xf>
    <xf numFmtId="0" fontId="3" fillId="0" borderId="4" xfId="0" applyFont="1" applyFill="1" applyBorder="1" applyAlignment="1">
      <alignment wrapText="1"/>
    </xf>
    <xf numFmtId="165" fontId="3" fillId="0" borderId="17" xfId="3" applyNumberFormat="1" applyFont="1" applyFill="1" applyBorder="1" applyAlignment="1">
      <alignment horizontal="center" wrapText="1"/>
    </xf>
    <xf numFmtId="0" fontId="6" fillId="0" borderId="19" xfId="0" applyFont="1" applyFill="1" applyBorder="1" applyAlignment="1">
      <alignment wrapText="1"/>
    </xf>
    <xf numFmtId="0" fontId="2" fillId="0" borderId="1" xfId="0" applyFont="1" applyFill="1" applyBorder="1"/>
    <xf numFmtId="4" fontId="2" fillId="0" borderId="3" xfId="0" applyNumberFormat="1" applyFont="1" applyFill="1" applyBorder="1" applyAlignment="1">
      <alignment horizontal="center"/>
    </xf>
    <xf numFmtId="0" fontId="2" fillId="0" borderId="1" xfId="0" applyFont="1" applyFill="1" applyBorder="1" applyAlignment="1">
      <alignment horizontal="center"/>
    </xf>
    <xf numFmtId="43" fontId="2" fillId="0" borderId="9" xfId="1" applyFont="1" applyFill="1" applyBorder="1" applyAlignment="1">
      <alignment horizontal="center"/>
    </xf>
    <xf numFmtId="0" fontId="2" fillId="0" borderId="30" xfId="0" applyFont="1" applyFill="1" applyBorder="1"/>
    <xf numFmtId="2" fontId="2" fillId="0" borderId="29" xfId="0" applyNumberFormat="1" applyFont="1" applyFill="1" applyBorder="1" applyAlignment="1">
      <alignment horizontal="center"/>
    </xf>
    <xf numFmtId="0" fontId="6" fillId="3" borderId="19" xfId="0" applyFont="1" applyFill="1" applyBorder="1" applyAlignment="1"/>
    <xf numFmtId="0" fontId="3" fillId="3" borderId="33" xfId="0" applyFont="1" applyFill="1" applyBorder="1" applyAlignment="1">
      <alignment wrapText="1"/>
    </xf>
    <xf numFmtId="0" fontId="3" fillId="0" borderId="34" xfId="0" applyFont="1" applyBorder="1" applyAlignment="1">
      <alignment horizontal="right" wrapText="1"/>
    </xf>
    <xf numFmtId="0" fontId="3" fillId="0" borderId="33" xfId="0" applyFont="1" applyBorder="1" applyAlignment="1">
      <alignment wrapText="1"/>
    </xf>
    <xf numFmtId="0" fontId="2" fillId="0" borderId="26" xfId="0" applyFont="1" applyFill="1" applyBorder="1"/>
    <xf numFmtId="2" fontId="2" fillId="0" borderId="35" xfId="0" applyNumberFormat="1" applyFont="1" applyFill="1" applyBorder="1" applyAlignment="1">
      <alignment horizontal="center"/>
    </xf>
    <xf numFmtId="2" fontId="2" fillId="0" borderId="28" xfId="0" applyNumberFormat="1" applyFont="1" applyFill="1" applyBorder="1" applyAlignment="1">
      <alignment horizontal="center"/>
    </xf>
    <xf numFmtId="0" fontId="3" fillId="0" borderId="20" xfId="0" applyFont="1" applyBorder="1" applyAlignment="1">
      <alignment horizontal="right" wrapText="1"/>
    </xf>
    <xf numFmtId="0" fontId="3" fillId="0" borderId="0" xfId="0" applyFont="1" applyFill="1" applyBorder="1" applyAlignment="1">
      <alignment wrapText="1"/>
    </xf>
    <xf numFmtId="2" fontId="2" fillId="0" borderId="0" xfId="0" applyNumberFormat="1" applyFont="1" applyFill="1" applyBorder="1" applyAlignment="1">
      <alignment horizontal="center"/>
    </xf>
    <xf numFmtId="2" fontId="2" fillId="0" borderId="17" xfId="0" applyNumberFormat="1" applyFont="1" applyFill="1" applyBorder="1" applyAlignment="1">
      <alignment horizontal="center"/>
    </xf>
    <xf numFmtId="43" fontId="7" fillId="0" borderId="1" xfId="1" applyFont="1" applyFill="1" applyBorder="1" applyAlignment="1">
      <alignment horizontal="center" vertical="center" wrapText="1"/>
    </xf>
    <xf numFmtId="43" fontId="7" fillId="0" borderId="0" xfId="1"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wrapText="1"/>
    </xf>
    <xf numFmtId="4" fontId="10" fillId="0" borderId="4" xfId="0" applyNumberFormat="1" applyFont="1" applyFill="1" applyBorder="1" applyAlignment="1">
      <alignment horizontal="center"/>
    </xf>
    <xf numFmtId="2" fontId="2" fillId="0" borderId="3" xfId="0" applyNumberFormat="1" applyFont="1" applyFill="1" applyBorder="1" applyAlignment="1">
      <alignment horizontal="center"/>
    </xf>
    <xf numFmtId="2" fontId="2" fillId="0" borderId="6" xfId="0" applyNumberFormat="1" applyFont="1" applyFill="1" applyBorder="1" applyAlignment="1">
      <alignment horizontal="center"/>
    </xf>
    <xf numFmtId="0" fontId="2" fillId="0" borderId="26" xfId="0" applyFont="1" applyFill="1" applyBorder="1" applyAlignment="1">
      <alignment horizontal="center"/>
    </xf>
    <xf numFmtId="0" fontId="3" fillId="0" borderId="28" xfId="0" applyFont="1" applyFill="1" applyBorder="1" applyAlignment="1">
      <alignment horizontal="center"/>
    </xf>
    <xf numFmtId="0" fontId="3" fillId="0" borderId="33" xfId="0" applyFont="1" applyFill="1" applyBorder="1" applyAlignment="1">
      <alignment wrapText="1"/>
    </xf>
    <xf numFmtId="43" fontId="2" fillId="0" borderId="0" xfId="1" applyFont="1" applyFill="1" applyBorder="1" applyAlignment="1">
      <alignment horizontal="center"/>
    </xf>
    <xf numFmtId="43" fontId="2" fillId="0" borderId="15" xfId="1" applyFont="1" applyFill="1" applyBorder="1" applyAlignment="1">
      <alignment horizontal="center"/>
    </xf>
    <xf numFmtId="43" fontId="3" fillId="2" borderId="15" xfId="1" applyFont="1" applyFill="1" applyBorder="1"/>
    <xf numFmtId="43" fontId="3" fillId="0" borderId="0" xfId="1" applyFont="1" applyFill="1"/>
    <xf numFmtId="43" fontId="2" fillId="0" borderId="6" xfId="1" applyFont="1" applyFill="1" applyBorder="1"/>
    <xf numFmtId="43" fontId="2" fillId="0" borderId="12" xfId="1" applyFont="1" applyFill="1" applyBorder="1" applyAlignment="1">
      <alignment horizontal="center"/>
    </xf>
    <xf numFmtId="43" fontId="2" fillId="0" borderId="6" xfId="1" applyFont="1" applyBorder="1" applyAlignment="1">
      <alignment horizontal="center"/>
    </xf>
    <xf numFmtId="43" fontId="2" fillId="0" borderId="1" xfId="1" applyFont="1" applyFill="1" applyBorder="1"/>
    <xf numFmtId="43" fontId="2" fillId="0" borderId="1" xfId="1" applyFont="1" applyFill="1" applyBorder="1" applyAlignment="1">
      <alignment horizontal="center"/>
    </xf>
    <xf numFmtId="2" fontId="2" fillId="0" borderId="9" xfId="1" applyNumberFormat="1" applyFont="1" applyFill="1" applyBorder="1" applyAlignment="1">
      <alignment horizontal="center"/>
    </xf>
    <xf numFmtId="2" fontId="2" fillId="0" borderId="3" xfId="2" applyNumberFormat="1" applyFont="1" applyFill="1" applyBorder="1" applyAlignment="1">
      <alignment horizontal="center"/>
    </xf>
    <xf numFmtId="2" fontId="10" fillId="0" borderId="4" xfId="1" applyNumberFormat="1" applyFont="1" applyBorder="1" applyAlignment="1">
      <alignment horizontal="center"/>
    </xf>
    <xf numFmtId="2" fontId="3" fillId="0" borderId="0" xfId="1" applyNumberFormat="1" applyFont="1"/>
    <xf numFmtId="2" fontId="2" fillId="0" borderId="1" xfId="1" applyNumberFormat="1" applyFont="1" applyFill="1" applyBorder="1"/>
    <xf numFmtId="2" fontId="2" fillId="0" borderId="9" xfId="1" applyNumberFormat="1" applyFont="1" applyBorder="1" applyAlignment="1">
      <alignment horizontal="center"/>
    </xf>
    <xf numFmtId="2" fontId="2" fillId="0" borderId="6" xfId="1" applyNumberFormat="1" applyFont="1" applyBorder="1"/>
    <xf numFmtId="0" fontId="3" fillId="0" borderId="0" xfId="0" applyFont="1" applyFill="1" applyBorder="1" applyAlignment="1">
      <alignment horizontal="right" wrapText="1"/>
    </xf>
    <xf numFmtId="43" fontId="3" fillId="0" borderId="0" xfId="1" applyFont="1" applyFill="1" applyBorder="1" applyAlignment="1">
      <alignment horizontal="right" wrapText="1"/>
    </xf>
    <xf numFmtId="4" fontId="3" fillId="0" borderId="0" xfId="0" applyNumberFormat="1" applyFont="1" applyFill="1" applyBorder="1" applyAlignment="1">
      <alignment horizontal="center" wrapText="1"/>
    </xf>
    <xf numFmtId="165" fontId="3" fillId="0" borderId="0" xfId="3" applyNumberFormat="1" applyFont="1" applyFill="1" applyBorder="1" applyAlignment="1">
      <alignment horizontal="center" wrapText="1"/>
    </xf>
    <xf numFmtId="0" fontId="3" fillId="0" borderId="0" xfId="0" applyFont="1" applyFill="1" applyBorder="1" applyAlignment="1">
      <alignment horizontal="center" wrapText="1"/>
    </xf>
    <xf numFmtId="164" fontId="3" fillId="0" borderId="0" xfId="1" applyNumberFormat="1" applyFont="1" applyFill="1" applyBorder="1" applyAlignment="1">
      <alignment horizontal="center"/>
    </xf>
    <xf numFmtId="0" fontId="1" fillId="0" borderId="0" xfId="0" applyFont="1"/>
    <xf numFmtId="0" fontId="3" fillId="0" borderId="0" xfId="0" applyFont="1" applyAlignment="1">
      <alignment vertical="center"/>
    </xf>
    <xf numFmtId="0" fontId="3" fillId="0" borderId="0" xfId="0" applyFont="1" applyAlignment="1">
      <alignment horizontal="right" vertical="center"/>
    </xf>
    <xf numFmtId="43" fontId="3" fillId="0" borderId="0" xfId="1" applyFont="1" applyFill="1" applyAlignment="1">
      <alignment horizontal="center" vertical="center" wrapText="1"/>
    </xf>
    <xf numFmtId="165" fontId="0" fillId="0" borderId="0" xfId="3" applyNumberFormat="1" applyFont="1"/>
    <xf numFmtId="165" fontId="10" fillId="0" borderId="0" xfId="3" applyNumberFormat="1" applyFont="1"/>
    <xf numFmtId="164" fontId="10" fillId="0" borderId="0" xfId="1" applyNumberFormat="1" applyFont="1" applyBorder="1"/>
    <xf numFmtId="165" fontId="10" fillId="0" borderId="0" xfId="3" applyNumberFormat="1" applyFont="1" applyBorder="1"/>
    <xf numFmtId="43" fontId="10" fillId="0" borderId="0" xfId="1" applyNumberFormat="1" applyFont="1" applyBorder="1"/>
    <xf numFmtId="43" fontId="10" fillId="0" borderId="0" xfId="1" applyNumberFormat="1" applyFont="1" applyFill="1" applyBorder="1"/>
    <xf numFmtId="165" fontId="3" fillId="0" borderId="0" xfId="3" applyNumberFormat="1" applyFont="1"/>
    <xf numFmtId="165" fontId="6" fillId="0" borderId="0" xfId="3" applyNumberFormat="1" applyFont="1" applyAlignment="1">
      <alignment horizontal="left" vertical="center"/>
    </xf>
    <xf numFmtId="43" fontId="3" fillId="0" borderId="0" xfId="1" applyNumberFormat="1" applyFont="1" applyBorder="1"/>
    <xf numFmtId="164" fontId="3" fillId="0" borderId="0" xfId="1" applyNumberFormat="1" applyFont="1" applyBorder="1"/>
    <xf numFmtId="165" fontId="3" fillId="0" borderId="0" xfId="3" applyNumberFormat="1" applyFont="1" applyBorder="1"/>
    <xf numFmtId="165" fontId="10" fillId="0" borderId="0" xfId="3" applyNumberFormat="1" applyFont="1" applyFill="1" applyBorder="1"/>
    <xf numFmtId="164" fontId="10" fillId="0" borderId="0" xfId="1" applyNumberFormat="1" applyFont="1" applyFill="1" applyBorder="1"/>
    <xf numFmtId="164" fontId="3" fillId="0" borderId="0" xfId="1" applyNumberFormat="1" applyFont="1"/>
    <xf numFmtId="43" fontId="3" fillId="0" borderId="0" xfId="1" applyFont="1"/>
    <xf numFmtId="165" fontId="10" fillId="0" borderId="0" xfId="3" applyNumberFormat="1" applyFont="1" applyFill="1"/>
    <xf numFmtId="4" fontId="0" fillId="0" borderId="0" xfId="0" applyNumberFormat="1"/>
    <xf numFmtId="0" fontId="18" fillId="0" borderId="0" xfId="0" applyFont="1" applyAlignment="1">
      <alignment horizontal="left" vertical="center"/>
    </xf>
    <xf numFmtId="4" fontId="3" fillId="0" borderId="0" xfId="0" applyNumberFormat="1" applyFont="1"/>
    <xf numFmtId="0" fontId="2" fillId="0" borderId="3" xfId="0" applyFont="1" applyBorder="1"/>
    <xf numFmtId="4" fontId="2" fillId="0" borderId="3" xfId="0" applyNumberFormat="1" applyFont="1" applyBorder="1" applyAlignment="1">
      <alignment horizontal="center" wrapText="1"/>
    </xf>
    <xf numFmtId="4" fontId="2" fillId="0" borderId="0" xfId="0" applyNumberFormat="1" applyFont="1" applyBorder="1" applyAlignment="1">
      <alignment horizontal="center" wrapText="1"/>
    </xf>
    <xf numFmtId="0" fontId="2" fillId="0" borderId="3" xfId="0" applyFont="1" applyBorder="1" applyAlignment="1">
      <alignment horizontal="center" wrapText="1"/>
    </xf>
    <xf numFmtId="0" fontId="2" fillId="0" borderId="0" xfId="0" applyFont="1" applyBorder="1" applyAlignment="1">
      <alignment horizontal="center" wrapText="1"/>
    </xf>
    <xf numFmtId="0" fontId="10" fillId="0" borderId="0" xfId="0" applyFont="1" applyFill="1" applyBorder="1"/>
    <xf numFmtId="165" fontId="3" fillId="0" borderId="0" xfId="0" applyNumberFormat="1" applyFont="1"/>
    <xf numFmtId="4" fontId="0" fillId="0" borderId="0" xfId="0" applyNumberFormat="1" applyBorder="1"/>
    <xf numFmtId="43" fontId="0" fillId="0" borderId="0" xfId="0" applyNumberFormat="1"/>
    <xf numFmtId="43" fontId="6" fillId="0" borderId="0" xfId="0" applyNumberFormat="1" applyFont="1" applyAlignment="1">
      <alignment horizontal="left" vertical="center"/>
    </xf>
    <xf numFmtId="43" fontId="3" fillId="0" borderId="0" xfId="0" applyNumberFormat="1" applyFont="1"/>
    <xf numFmtId="43" fontId="2" fillId="0" borderId="3" xfId="0" applyNumberFormat="1" applyFont="1" applyBorder="1" applyAlignment="1">
      <alignment horizontal="center" wrapText="1"/>
    </xf>
    <xf numFmtId="0" fontId="13" fillId="0" borderId="0" xfId="0" applyFont="1" applyBorder="1"/>
    <xf numFmtId="0" fontId="10" fillId="0" borderId="0" xfId="0" applyFont="1" applyBorder="1"/>
    <xf numFmtId="0" fontId="13" fillId="0" borderId="0" xfId="0" applyFont="1" applyBorder="1" applyAlignment="1">
      <alignment wrapText="1"/>
    </xf>
    <xf numFmtId="0" fontId="0" fillId="0" borderId="0" xfId="0" applyAlignment="1">
      <alignment wrapText="1"/>
    </xf>
    <xf numFmtId="0" fontId="0" fillId="0" borderId="0" xfId="0" applyBorder="1"/>
    <xf numFmtId="0" fontId="17" fillId="0" borderId="0" xfId="0" applyFont="1" applyBorder="1"/>
    <xf numFmtId="4" fontId="13" fillId="0" borderId="0" xfId="0" applyNumberFormat="1" applyFont="1" applyBorder="1" applyAlignment="1">
      <alignment horizontal="center"/>
    </xf>
    <xf numFmtId="0" fontId="3" fillId="0" borderId="0" xfId="6" applyFont="1"/>
    <xf numFmtId="0" fontId="2" fillId="0" borderId="0" xfId="6" applyFont="1"/>
    <xf numFmtId="0" fontId="3" fillId="0" borderId="3" xfId="6" applyFont="1" applyBorder="1"/>
    <xf numFmtId="0" fontId="2" fillId="0" borderId="3" xfId="6" applyFont="1" applyBorder="1" applyAlignment="1">
      <alignment horizontal="center"/>
    </xf>
    <xf numFmtId="0" fontId="2" fillId="0" borderId="3" xfId="6" applyFont="1" applyBorder="1"/>
    <xf numFmtId="44" fontId="3" fillId="0" borderId="0" xfId="2" applyFont="1"/>
    <xf numFmtId="44" fontId="3" fillId="0" borderId="17" xfId="2" applyFont="1" applyBorder="1"/>
    <xf numFmtId="0" fontId="3" fillId="0" borderId="0" xfId="0" applyFont="1" applyFill="1" applyAlignment="1">
      <alignment horizontal="right" wrapText="1"/>
    </xf>
    <xf numFmtId="0" fontId="3" fillId="0" borderId="0" xfId="0" applyFont="1" applyAlignment="1">
      <alignment horizontal="right" wrapText="1"/>
    </xf>
    <xf numFmtId="0" fontId="6" fillId="5" borderId="19" xfId="0" applyFont="1" applyFill="1" applyBorder="1" applyAlignment="1">
      <alignment wrapText="1"/>
    </xf>
    <xf numFmtId="0" fontId="3" fillId="5" borderId="4" xfId="0" applyFont="1" applyFill="1" applyBorder="1" applyAlignment="1">
      <alignment horizontal="right" wrapText="1"/>
    </xf>
    <xf numFmtId="0" fontId="3" fillId="5" borderId="4" xfId="0" applyFont="1" applyFill="1" applyBorder="1" applyAlignment="1">
      <alignment wrapText="1"/>
    </xf>
    <xf numFmtId="4" fontId="3" fillId="5" borderId="17" xfId="0" applyNumberFormat="1" applyFont="1" applyFill="1" applyBorder="1" applyAlignment="1">
      <alignment horizontal="center" wrapText="1"/>
    </xf>
    <xf numFmtId="0" fontId="3" fillId="5" borderId="17" xfId="0" applyFont="1" applyFill="1" applyBorder="1" applyAlignment="1">
      <alignment horizontal="center" wrapText="1"/>
    </xf>
    <xf numFmtId="0" fontId="3" fillId="5" borderId="17" xfId="0" applyFont="1" applyFill="1" applyBorder="1" applyAlignment="1">
      <alignment wrapText="1"/>
    </xf>
    <xf numFmtId="165" fontId="3" fillId="5" borderId="17" xfId="3" applyNumberFormat="1" applyFont="1" applyFill="1" applyBorder="1" applyAlignment="1">
      <alignment horizontal="center" wrapText="1"/>
    </xf>
    <xf numFmtId="165" fontId="3" fillId="5" borderId="6" xfId="3" applyNumberFormat="1" applyFont="1" applyFill="1" applyBorder="1" applyAlignment="1">
      <alignment horizontal="center" wrapText="1"/>
    </xf>
    <xf numFmtId="0" fontId="3" fillId="0" borderId="28" xfId="0" applyFont="1" applyFill="1" applyBorder="1" applyAlignment="1">
      <alignment wrapText="1"/>
    </xf>
    <xf numFmtId="0" fontId="3" fillId="0" borderId="42" xfId="0" applyFont="1" applyFill="1" applyBorder="1" applyAlignment="1">
      <alignment wrapText="1"/>
    </xf>
    <xf numFmtId="0" fontId="7" fillId="0" borderId="1" xfId="0" applyFont="1" applyFill="1" applyBorder="1" applyAlignment="1">
      <alignment horizontal="left" vertical="center" wrapText="1"/>
    </xf>
    <xf numFmtId="0" fontId="7" fillId="0" borderId="1" xfId="0" applyFont="1" applyFill="1" applyBorder="1" applyAlignment="1">
      <alignment horizontal="right"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9" fillId="0" borderId="0" xfId="0" applyFont="1" applyFill="1" applyAlignment="1">
      <alignment horizontal="right"/>
    </xf>
    <xf numFmtId="0" fontId="7" fillId="0" borderId="0" xfId="0" applyFont="1" applyFill="1" applyAlignment="1">
      <alignment horizontal="left" vertical="center" wrapText="1"/>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Alignment="1">
      <alignment vertical="center" wrapText="1"/>
    </xf>
    <xf numFmtId="0" fontId="10" fillId="0" borderId="2" xfId="0" applyFont="1" applyFill="1" applyBorder="1" applyAlignment="1">
      <alignment horizontal="center" wrapText="1"/>
    </xf>
    <xf numFmtId="2" fontId="10" fillId="0" borderId="4" xfId="1" applyNumberFormat="1" applyFont="1" applyFill="1" applyBorder="1" applyAlignment="1">
      <alignment horizontal="center"/>
    </xf>
    <xf numFmtId="2" fontId="10" fillId="0" borderId="4" xfId="0" applyNumberFormat="1" applyFont="1" applyFill="1" applyBorder="1" applyAlignment="1">
      <alignment horizontal="center"/>
    </xf>
    <xf numFmtId="4" fontId="10" fillId="0" borderId="5" xfId="0" applyNumberFormat="1" applyFont="1" applyFill="1" applyBorder="1" applyAlignment="1">
      <alignment horizontal="center"/>
    </xf>
    <xf numFmtId="2" fontId="3" fillId="0" borderId="0" xfId="1" applyNumberFormat="1" applyFont="1" applyFill="1"/>
    <xf numFmtId="2" fontId="3" fillId="0" borderId="0" xfId="0" applyNumberFormat="1" applyFont="1" applyFill="1"/>
    <xf numFmtId="2" fontId="2" fillId="0" borderId="6" xfId="1" applyNumberFormat="1" applyFont="1" applyFill="1" applyBorder="1"/>
    <xf numFmtId="2" fontId="2" fillId="0" borderId="6" xfId="0" applyNumberFormat="1" applyFont="1" applyFill="1" applyBorder="1"/>
    <xf numFmtId="4" fontId="2" fillId="0" borderId="9" xfId="0" applyNumberFormat="1" applyFont="1" applyFill="1" applyBorder="1" applyAlignment="1">
      <alignment horizontal="center"/>
    </xf>
    <xf numFmtId="4" fontId="2" fillId="0" borderId="35"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9" xfId="0" applyNumberFormat="1" applyFont="1" applyFill="1" applyBorder="1" applyAlignment="1">
      <alignment horizontal="center"/>
    </xf>
    <xf numFmtId="43" fontId="3" fillId="0" borderId="15" xfId="1" applyFont="1" applyFill="1" applyBorder="1"/>
    <xf numFmtId="0" fontId="3" fillId="0" borderId="15" xfId="0" applyFont="1" applyFill="1" applyBorder="1"/>
    <xf numFmtId="2" fontId="2" fillId="0" borderId="6" xfId="1" applyNumberFormat="1" applyFont="1" applyFill="1" applyBorder="1" applyAlignment="1">
      <alignment horizontal="center"/>
    </xf>
    <xf numFmtId="0" fontId="2" fillId="0" borderId="8" xfId="0" applyFont="1" applyFill="1" applyBorder="1" applyAlignment="1">
      <alignment horizontal="center"/>
    </xf>
    <xf numFmtId="2" fontId="3" fillId="0" borderId="0" xfId="1" applyNumberFormat="1" applyFont="1" applyFill="1" applyAlignment="1">
      <alignment horizontal="center"/>
    </xf>
    <xf numFmtId="164" fontId="3" fillId="0" borderId="4" xfId="1" applyNumberFormat="1" applyFont="1" applyFill="1" applyBorder="1" applyAlignment="1">
      <alignment horizontal="center"/>
    </xf>
    <xf numFmtId="2" fontId="2" fillId="0" borderId="1" xfId="0" applyNumberFormat="1" applyFont="1" applyFill="1" applyBorder="1" applyAlignment="1">
      <alignment horizontal="center"/>
    </xf>
    <xf numFmtId="0" fontId="2" fillId="0" borderId="30" xfId="0" applyFont="1" applyFill="1" applyBorder="1" applyAlignment="1">
      <alignment horizontal="center"/>
    </xf>
    <xf numFmtId="2" fontId="2" fillId="0" borderId="35" xfId="1" applyNumberFormat="1" applyFont="1" applyFill="1" applyBorder="1" applyAlignment="1">
      <alignment horizontal="center"/>
    </xf>
    <xf numFmtId="0" fontId="3" fillId="0" borderId="0" xfId="0" applyFont="1" applyFill="1" applyAlignment="1">
      <alignment horizontal="center"/>
    </xf>
    <xf numFmtId="43" fontId="2" fillId="0" borderId="7" xfId="1" applyFont="1" applyFill="1" applyBorder="1" applyAlignment="1">
      <alignment horizontal="center"/>
    </xf>
    <xf numFmtId="0" fontId="3" fillId="0" borderId="15" xfId="0" applyFont="1" applyFill="1" applyBorder="1" applyAlignment="1">
      <alignment horizontal="center"/>
    </xf>
    <xf numFmtId="0" fontId="0" fillId="0" borderId="0" xfId="0" applyFill="1" applyAlignment="1">
      <alignment horizontal="center"/>
    </xf>
    <xf numFmtId="0" fontId="11" fillId="0" borderId="0" xfId="0" applyNumberFormat="1" applyFont="1" applyFill="1" applyAlignment="1">
      <alignment horizontal="center" vertical="top"/>
    </xf>
    <xf numFmtId="0" fontId="6" fillId="0" borderId="0" xfId="0" applyFont="1" applyFill="1" applyBorder="1" applyAlignment="1">
      <alignment wrapText="1"/>
    </xf>
    <xf numFmtId="0" fontId="3" fillId="5" borderId="33" xfId="0" applyFont="1" applyFill="1" applyBorder="1" applyAlignment="1">
      <alignment wrapText="1"/>
    </xf>
    <xf numFmtId="0" fontId="3" fillId="0" borderId="50" xfId="0" applyFont="1" applyBorder="1" applyAlignment="1">
      <alignment wrapText="1"/>
    </xf>
    <xf numFmtId="0" fontId="3" fillId="0" borderId="18" xfId="4" applyFont="1" applyBorder="1" applyAlignment="1">
      <alignment wrapText="1"/>
    </xf>
    <xf numFmtId="4" fontId="3" fillId="0" borderId="0" xfId="0" applyNumberFormat="1" applyFont="1" applyFill="1" applyAlignment="1">
      <alignment wrapText="1"/>
    </xf>
    <xf numFmtId="0" fontId="3" fillId="0" borderId="42" xfId="0" applyFont="1" applyFill="1" applyBorder="1" applyAlignment="1"/>
    <xf numFmtId="4" fontId="3" fillId="0" borderId="53" xfId="0" applyNumberFormat="1" applyFont="1" applyFill="1" applyBorder="1" applyAlignment="1">
      <alignment horizontal="center" wrapText="1"/>
    </xf>
    <xf numFmtId="4" fontId="3" fillId="5" borderId="53" xfId="0" applyNumberFormat="1" applyFont="1" applyFill="1" applyBorder="1" applyAlignment="1">
      <alignment horizontal="center" wrapText="1"/>
    </xf>
    <xf numFmtId="4" fontId="8" fillId="0" borderId="53" xfId="0" applyNumberFormat="1" applyFont="1" applyFill="1" applyBorder="1" applyAlignment="1">
      <alignment horizontal="center" wrapText="1"/>
    </xf>
    <xf numFmtId="4" fontId="3" fillId="5" borderId="56" xfId="0" applyNumberFormat="1" applyFont="1" applyFill="1" applyBorder="1" applyAlignment="1">
      <alignment horizontal="center" wrapText="1"/>
    </xf>
    <xf numFmtId="0" fontId="6" fillId="3" borderId="44" xfId="0" applyFont="1" applyFill="1" applyBorder="1" applyAlignment="1"/>
    <xf numFmtId="2" fontId="10" fillId="6" borderId="4" xfId="1" applyNumberFormat="1" applyFont="1" applyFill="1" applyBorder="1" applyAlignment="1">
      <alignment horizontal="center"/>
    </xf>
    <xf numFmtId="4" fontId="10" fillId="6" borderId="4" xfId="0" applyNumberFormat="1" applyFont="1" applyFill="1" applyBorder="1" applyAlignment="1">
      <alignment horizontal="center"/>
    </xf>
    <xf numFmtId="0" fontId="10" fillId="0" borderId="0" xfId="0" applyFont="1" applyFill="1" applyBorder="1" applyAlignment="1">
      <alignment horizontal="center" vertical="center" wrapText="1"/>
    </xf>
    <xf numFmtId="0" fontId="0" fillId="0" borderId="0" xfId="0" applyFill="1" applyBorder="1"/>
    <xf numFmtId="0" fontId="7" fillId="0" borderId="15" xfId="0" applyFont="1" applyFill="1" applyBorder="1" applyAlignment="1">
      <alignment horizontal="left" vertical="center" wrapText="1"/>
    </xf>
    <xf numFmtId="0" fontId="0" fillId="6" borderId="0" xfId="0" applyFill="1"/>
    <xf numFmtId="4" fontId="0" fillId="6" borderId="0" xfId="0" applyNumberFormat="1" applyFill="1"/>
    <xf numFmtId="0" fontId="18" fillId="6" borderId="0" xfId="0" applyFont="1" applyFill="1" applyAlignment="1">
      <alignment horizontal="left" vertical="center"/>
    </xf>
    <xf numFmtId="0" fontId="6" fillId="6" borderId="0" xfId="0" applyFont="1" applyFill="1" applyAlignment="1">
      <alignment horizontal="left" vertical="center"/>
    </xf>
    <xf numFmtId="0" fontId="7" fillId="6" borderId="0" xfId="0" applyFont="1" applyFill="1" applyAlignment="1">
      <alignment vertical="center" wrapText="1"/>
    </xf>
    <xf numFmtId="0" fontId="3" fillId="6" borderId="0" xfId="0" applyFont="1" applyFill="1" applyAlignment="1">
      <alignment horizontal="left"/>
    </xf>
    <xf numFmtId="0" fontId="5" fillId="6" borderId="0" xfId="0" applyFont="1" applyFill="1" applyAlignment="1">
      <alignment horizontal="center" vertical="center"/>
    </xf>
    <xf numFmtId="0" fontId="3" fillId="6" borderId="0" xfId="6" applyFont="1" applyFill="1"/>
    <xf numFmtId="0" fontId="3" fillId="5" borderId="20" xfId="0" applyFont="1" applyFill="1" applyBorder="1" applyAlignment="1">
      <alignment wrapText="1"/>
    </xf>
    <xf numFmtId="0" fontId="6" fillId="5" borderId="4" xfId="0" applyFont="1" applyFill="1" applyBorder="1" applyAlignment="1">
      <alignment wrapText="1"/>
    </xf>
    <xf numFmtId="0" fontId="3" fillId="7" borderId="0" xfId="0" applyFont="1" applyFill="1" applyAlignment="1">
      <alignment horizontal="right" wrapText="1"/>
    </xf>
    <xf numFmtId="0" fontId="3" fillId="7" borderId="0" xfId="0" applyFont="1" applyFill="1" applyAlignment="1">
      <alignment wrapText="1"/>
    </xf>
    <xf numFmtId="0" fontId="2" fillId="0" borderId="0" xfId="0" applyFont="1" applyFill="1" applyBorder="1" applyAlignment="1">
      <alignment horizontal="left"/>
    </xf>
    <xf numFmtId="0" fontId="2" fillId="0" borderId="0" xfId="0" applyNumberFormat="1" applyFont="1" applyFill="1" applyAlignment="1">
      <alignment horizontal="left"/>
    </xf>
    <xf numFmtId="0" fontId="2" fillId="0" borderId="0" xfId="0" applyFont="1" applyFill="1" applyBorder="1" applyAlignment="1">
      <alignment horizontal="center"/>
    </xf>
    <xf numFmtId="0" fontId="2" fillId="0" borderId="0" xfId="0" applyNumberFormat="1" applyFont="1" applyFill="1" applyBorder="1" applyAlignment="1">
      <alignment horizontal="left"/>
    </xf>
    <xf numFmtId="10" fontId="2" fillId="0" borderId="0" xfId="0" applyNumberFormat="1" applyFont="1" applyFill="1" applyBorder="1" applyAlignment="1">
      <alignment horizontal="left"/>
    </xf>
    <xf numFmtId="0" fontId="3" fillId="0" borderId="0" xfId="0" applyFont="1" applyFill="1" applyBorder="1"/>
    <xf numFmtId="0" fontId="3" fillId="6" borderId="31" xfId="0" applyFont="1" applyFill="1" applyBorder="1" applyAlignment="1">
      <alignment horizontal="left" wrapText="1"/>
    </xf>
    <xf numFmtId="0" fontId="3" fillId="0" borderId="31" xfId="0" applyFont="1" applyFill="1" applyBorder="1" applyAlignment="1">
      <alignment wrapText="1"/>
    </xf>
    <xf numFmtId="0" fontId="3" fillId="0" borderId="31" xfId="0" applyFont="1" applyBorder="1" applyAlignment="1">
      <alignment wrapText="1"/>
    </xf>
    <xf numFmtId="0" fontId="4" fillId="5" borderId="4" xfId="0" applyFont="1" applyFill="1" applyBorder="1" applyAlignment="1">
      <alignment horizontal="right" wrapText="1"/>
    </xf>
    <xf numFmtId="0" fontId="4" fillId="5" borderId="4" xfId="0" applyFont="1" applyFill="1" applyBorder="1" applyAlignment="1">
      <alignment horizontal="center" wrapText="1"/>
    </xf>
    <xf numFmtId="0" fontId="4" fillId="5" borderId="17" xfId="0" applyFont="1" applyFill="1" applyBorder="1" applyAlignment="1">
      <alignment horizontal="center" wrapText="1"/>
    </xf>
    <xf numFmtId="0" fontId="4" fillId="5" borderId="53" xfId="0" applyFont="1" applyFill="1" applyBorder="1" applyAlignment="1">
      <alignment horizontal="center" wrapText="1"/>
    </xf>
    <xf numFmtId="4" fontId="4" fillId="5" borderId="17" xfId="0" applyNumberFormat="1" applyFont="1" applyFill="1" applyBorder="1" applyAlignment="1">
      <alignment horizontal="center" wrapText="1"/>
    </xf>
    <xf numFmtId="0" fontId="4" fillId="5" borderId="27" xfId="0" applyFont="1" applyFill="1" applyBorder="1" applyAlignment="1">
      <alignment horizontal="center" wrapText="1"/>
    </xf>
    <xf numFmtId="0" fontId="4" fillId="5" borderId="20" xfId="0" applyFont="1" applyFill="1" applyBorder="1" applyAlignment="1">
      <alignment horizontal="center" wrapText="1"/>
    </xf>
    <xf numFmtId="0" fontId="3" fillId="5" borderId="20" xfId="0" applyFont="1" applyFill="1" applyBorder="1" applyAlignment="1">
      <alignment horizontal="center" wrapText="1"/>
    </xf>
    <xf numFmtId="0" fontId="3" fillId="0" borderId="0" xfId="7" applyFont="1" applyAlignment="1">
      <alignment wrapText="1"/>
    </xf>
    <xf numFmtId="0" fontId="3" fillId="0" borderId="17" xfId="7" applyFont="1" applyBorder="1" applyAlignment="1">
      <alignment horizontal="center" wrapText="1"/>
    </xf>
    <xf numFmtId="0" fontId="3" fillId="0" borderId="0" xfId="7" applyFont="1" applyFill="1" applyAlignment="1">
      <alignment wrapText="1"/>
    </xf>
    <xf numFmtId="0" fontId="3" fillId="0" borderId="9" xfId="7" applyFont="1" applyFill="1" applyBorder="1" applyAlignment="1">
      <alignment horizontal="center" wrapText="1"/>
    </xf>
    <xf numFmtId="0" fontId="3" fillId="0" borderId="9" xfId="7" applyFont="1" applyFill="1" applyBorder="1" applyAlignment="1">
      <alignment horizontal="center"/>
    </xf>
    <xf numFmtId="0" fontId="3" fillId="0" borderId="0" xfId="7" applyFont="1" applyAlignment="1">
      <alignment horizontal="left"/>
    </xf>
    <xf numFmtId="0" fontId="6" fillId="8" borderId="2" xfId="0" applyFont="1" applyFill="1" applyBorder="1" applyAlignment="1">
      <alignment wrapText="1"/>
    </xf>
    <xf numFmtId="0" fontId="7" fillId="8" borderId="2" xfId="0" applyFont="1" applyFill="1" applyBorder="1" applyAlignment="1">
      <alignment horizontal="right" wrapText="1"/>
    </xf>
    <xf numFmtId="4" fontId="7" fillId="8" borderId="16" xfId="0" applyNumberFormat="1" applyFont="1" applyFill="1" applyBorder="1" applyAlignment="1">
      <alignment wrapText="1"/>
    </xf>
    <xf numFmtId="4" fontId="7" fillId="8" borderId="51" xfId="0" applyNumberFormat="1" applyFont="1" applyFill="1" applyBorder="1" applyAlignment="1">
      <alignment horizontal="center" wrapText="1"/>
    </xf>
    <xf numFmtId="0" fontId="7" fillId="8" borderId="2" xfId="0" applyFont="1" applyFill="1" applyBorder="1" applyAlignment="1">
      <alignment horizontal="center" wrapText="1"/>
    </xf>
    <xf numFmtId="0" fontId="7" fillId="8" borderId="2" xfId="0" applyFont="1" applyFill="1" applyBorder="1" applyAlignment="1">
      <alignment vertical="top" wrapText="1"/>
    </xf>
    <xf numFmtId="0" fontId="7" fillId="8" borderId="21" xfId="0" applyFont="1" applyFill="1" applyBorder="1" applyAlignment="1">
      <alignment horizontal="center" vertical="top" wrapText="1"/>
    </xf>
    <xf numFmtId="0" fontId="7" fillId="8" borderId="40" xfId="0" applyFont="1" applyFill="1" applyBorder="1" applyAlignment="1">
      <alignment wrapText="1"/>
    </xf>
    <xf numFmtId="0" fontId="3" fillId="8" borderId="59" xfId="0" applyFont="1" applyFill="1" applyBorder="1" applyAlignment="1">
      <alignment wrapText="1"/>
    </xf>
    <xf numFmtId="0" fontId="6" fillId="8" borderId="19" xfId="0" applyFont="1" applyFill="1" applyBorder="1" applyAlignment="1">
      <alignment vertical="center" wrapText="1"/>
    </xf>
    <xf numFmtId="0" fontId="5" fillId="8" borderId="4" xfId="0" applyFont="1" applyFill="1" applyBorder="1" applyAlignment="1">
      <alignment horizontal="right" wrapText="1"/>
    </xf>
    <xf numFmtId="0" fontId="5" fillId="8" borderId="4" xfId="0" applyFont="1" applyFill="1" applyBorder="1" applyAlignment="1">
      <alignment wrapText="1"/>
    </xf>
    <xf numFmtId="0" fontId="8" fillId="8" borderId="4" xfId="0" applyFont="1" applyFill="1" applyBorder="1" applyAlignment="1">
      <alignment horizontal="right" wrapText="1"/>
    </xf>
    <xf numFmtId="4" fontId="8" fillId="8" borderId="17" xfId="0" applyNumberFormat="1" applyFont="1" applyFill="1" applyBorder="1" applyAlignment="1">
      <alignment horizontal="center" wrapText="1"/>
    </xf>
    <xf numFmtId="4" fontId="8" fillId="8" borderId="53" xfId="0" applyNumberFormat="1" applyFont="1" applyFill="1" applyBorder="1" applyAlignment="1">
      <alignment horizontal="center" wrapText="1"/>
    </xf>
    <xf numFmtId="0" fontId="8" fillId="8" borderId="17" xfId="0" applyFont="1" applyFill="1" applyBorder="1" applyAlignment="1">
      <alignment horizontal="center" wrapText="1"/>
    </xf>
    <xf numFmtId="0" fontId="8" fillId="8" borderId="17" xfId="0" applyFont="1" applyFill="1" applyBorder="1" applyAlignment="1">
      <alignment wrapText="1"/>
    </xf>
    <xf numFmtId="0" fontId="3" fillId="8" borderId="33" xfId="0" applyFont="1" applyFill="1" applyBorder="1" applyAlignment="1">
      <alignment wrapText="1"/>
    </xf>
    <xf numFmtId="0" fontId="4" fillId="8" borderId="4" xfId="0" applyFont="1" applyFill="1" applyBorder="1" applyAlignment="1">
      <alignment horizontal="center" wrapText="1"/>
    </xf>
    <xf numFmtId="0" fontId="4" fillId="8" borderId="9" xfId="0" applyFont="1" applyFill="1" applyBorder="1" applyAlignment="1">
      <alignment horizontal="center" wrapText="1"/>
    </xf>
    <xf numFmtId="4" fontId="4" fillId="8" borderId="55" xfId="0" applyNumberFormat="1" applyFont="1" applyFill="1" applyBorder="1" applyAlignment="1">
      <alignment horizontal="center" wrapText="1"/>
    </xf>
    <xf numFmtId="0" fontId="4" fillId="8" borderId="35" xfId="0" applyFont="1" applyFill="1" applyBorder="1" applyAlignment="1">
      <alignment horizontal="center" wrapText="1"/>
    </xf>
    <xf numFmtId="0" fontId="4" fillId="8" borderId="17" xfId="0" applyFont="1" applyFill="1" applyBorder="1" applyAlignment="1">
      <alignment horizontal="center" wrapText="1"/>
    </xf>
    <xf numFmtId="0" fontId="4" fillId="8" borderId="20" xfId="0" applyFont="1" applyFill="1" applyBorder="1" applyAlignment="1">
      <alignment horizontal="center" wrapText="1"/>
    </xf>
    <xf numFmtId="0" fontId="4" fillId="8" borderId="33" xfId="0" applyFont="1" applyFill="1" applyBorder="1" applyAlignment="1">
      <alignment horizontal="center" wrapText="1"/>
    </xf>
    <xf numFmtId="0" fontId="9" fillId="8" borderId="4" xfId="0" applyFont="1" applyFill="1" applyBorder="1" applyAlignment="1">
      <alignment horizontal="right" wrapText="1"/>
    </xf>
    <xf numFmtId="0" fontId="9" fillId="8" borderId="4" xfId="0" applyFont="1" applyFill="1" applyBorder="1" applyAlignment="1">
      <alignment wrapText="1"/>
    </xf>
    <xf numFmtId="0" fontId="3" fillId="8" borderId="4" xfId="0" applyFont="1" applyFill="1" applyBorder="1" applyAlignment="1">
      <alignment horizontal="right" wrapText="1"/>
    </xf>
    <xf numFmtId="4" fontId="3" fillId="8" borderId="17" xfId="0" applyNumberFormat="1" applyFont="1" applyFill="1" applyBorder="1" applyAlignment="1">
      <alignment horizontal="center" wrapText="1"/>
    </xf>
    <xf numFmtId="4" fontId="3" fillId="8" borderId="53" xfId="0" applyNumberFormat="1" applyFont="1" applyFill="1" applyBorder="1" applyAlignment="1">
      <alignment horizontal="center" wrapText="1"/>
    </xf>
    <xf numFmtId="0" fontId="3" fillId="8" borderId="17" xfId="0" applyFont="1" applyFill="1" applyBorder="1" applyAlignment="1">
      <alignment horizontal="center" wrapText="1"/>
    </xf>
    <xf numFmtId="0" fontId="3" fillId="8" borderId="17" xfId="0" applyFont="1" applyFill="1" applyBorder="1" applyAlignment="1">
      <alignment wrapText="1"/>
    </xf>
    <xf numFmtId="0" fontId="3" fillId="8" borderId="4" xfId="0" applyFont="1" applyFill="1" applyBorder="1" applyAlignment="1">
      <alignment wrapText="1"/>
    </xf>
    <xf numFmtId="165" fontId="3" fillId="8" borderId="17" xfId="3" applyNumberFormat="1" applyFont="1" applyFill="1" applyBorder="1" applyAlignment="1">
      <alignment horizontal="center" wrapText="1"/>
    </xf>
    <xf numFmtId="0" fontId="6" fillId="5" borderId="19" xfId="5" applyFont="1" applyFill="1" applyBorder="1" applyAlignment="1">
      <alignment wrapText="1"/>
    </xf>
    <xf numFmtId="0" fontId="3" fillId="9" borderId="0" xfId="6" applyFont="1" applyFill="1"/>
    <xf numFmtId="0" fontId="7" fillId="6" borderId="0" xfId="0" applyFont="1" applyFill="1" applyAlignment="1">
      <alignment vertical="center"/>
    </xf>
    <xf numFmtId="0" fontId="7" fillId="6" borderId="3" xfId="0" applyFont="1" applyFill="1" applyBorder="1" applyAlignment="1">
      <alignment vertical="center"/>
    </xf>
    <xf numFmtId="0" fontId="7" fillId="10" borderId="0" xfId="0" applyFont="1" applyFill="1" applyAlignment="1">
      <alignment vertical="center"/>
    </xf>
    <xf numFmtId="0" fontId="6" fillId="10" borderId="0" xfId="0" applyFont="1" applyFill="1" applyAlignment="1">
      <alignment vertical="center"/>
    </xf>
    <xf numFmtId="0" fontId="7" fillId="0" borderId="27" xfId="7" applyFont="1" applyBorder="1" applyAlignment="1">
      <alignment vertical="center"/>
    </xf>
    <xf numFmtId="0" fontId="3" fillId="0" borderId="4" xfId="7" applyFont="1" applyBorder="1" applyAlignment="1">
      <alignment horizontal="left"/>
    </xf>
    <xf numFmtId="0" fontId="3" fillId="0" borderId="20" xfId="7" applyFont="1" applyBorder="1" applyAlignment="1">
      <alignment horizontal="left"/>
    </xf>
    <xf numFmtId="0" fontId="6" fillId="3" borderId="23" xfId="7" applyFont="1" applyFill="1" applyBorder="1" applyAlignment="1">
      <alignment horizontal="center"/>
    </xf>
    <xf numFmtId="0" fontId="6" fillId="3" borderId="60" xfId="7" applyFont="1" applyFill="1" applyBorder="1" applyAlignment="1">
      <alignment horizontal="center"/>
    </xf>
    <xf numFmtId="43" fontId="7" fillId="0" borderId="1" xfId="8" applyFont="1" applyFill="1" applyBorder="1" applyAlignment="1">
      <alignment horizontal="center" vertical="center" wrapText="1"/>
    </xf>
    <xf numFmtId="43" fontId="3" fillId="0" borderId="0" xfId="8" applyFont="1" applyFill="1" applyAlignment="1">
      <alignment horizontal="center" vertical="center" wrapText="1"/>
    </xf>
    <xf numFmtId="43" fontId="7" fillId="0" borderId="0" xfId="8" applyFont="1" applyFill="1" applyAlignment="1">
      <alignment horizontal="center" vertical="center" wrapText="1"/>
    </xf>
    <xf numFmtId="2" fontId="10" fillId="0" borderId="4" xfId="8" applyNumberFormat="1" applyFont="1" applyBorder="1" applyAlignment="1">
      <alignment horizontal="center"/>
    </xf>
    <xf numFmtId="2" fontId="10" fillId="6" borderId="4" xfId="8" applyNumberFormat="1" applyFont="1" applyFill="1" applyBorder="1" applyAlignment="1">
      <alignment horizontal="center"/>
    </xf>
    <xf numFmtId="2" fontId="10" fillId="0" borderId="4" xfId="8" applyNumberFormat="1" applyFont="1" applyFill="1" applyBorder="1" applyAlignment="1">
      <alignment horizontal="center"/>
    </xf>
    <xf numFmtId="2" fontId="3" fillId="0" borderId="0" xfId="8" applyNumberFormat="1" applyFont="1"/>
    <xf numFmtId="2" fontId="3" fillId="0" borderId="0" xfId="8" applyNumberFormat="1" applyFont="1" applyFill="1"/>
    <xf numFmtId="2" fontId="2" fillId="0" borderId="9" xfId="8" applyNumberFormat="1" applyFont="1" applyFill="1" applyBorder="1" applyAlignment="1">
      <alignment horizontal="center"/>
    </xf>
    <xf numFmtId="43" fontId="2" fillId="0" borderId="9" xfId="8" applyFont="1" applyFill="1" applyBorder="1" applyAlignment="1">
      <alignment horizontal="center"/>
    </xf>
    <xf numFmtId="43" fontId="2" fillId="0" borderId="15" xfId="8" applyFont="1" applyFill="1" applyBorder="1" applyAlignment="1">
      <alignment horizontal="center"/>
    </xf>
    <xf numFmtId="43" fontId="3" fillId="2" borderId="15" xfId="8" applyFont="1" applyFill="1" applyBorder="1"/>
    <xf numFmtId="43" fontId="3" fillId="0" borderId="15" xfId="8" applyFont="1" applyFill="1" applyBorder="1"/>
    <xf numFmtId="43" fontId="3" fillId="0" borderId="0" xfId="8" applyFont="1" applyFill="1"/>
    <xf numFmtId="43" fontId="2" fillId="0" borderId="6" xfId="8" applyFont="1" applyFill="1" applyBorder="1"/>
    <xf numFmtId="43" fontId="2" fillId="0" borderId="1" xfId="8" applyFont="1" applyFill="1" applyBorder="1"/>
    <xf numFmtId="2" fontId="2" fillId="0" borderId="3" xfId="9" applyNumberFormat="1" applyFont="1" applyFill="1" applyBorder="1" applyAlignment="1">
      <alignment horizontal="center"/>
    </xf>
    <xf numFmtId="43" fontId="2" fillId="0" borderId="6" xfId="8" applyFont="1" applyBorder="1" applyAlignment="1">
      <alignment horizontal="center"/>
    </xf>
    <xf numFmtId="43" fontId="2" fillId="0" borderId="1" xfId="8" applyFont="1" applyFill="1" applyBorder="1" applyAlignment="1">
      <alignment horizontal="center"/>
    </xf>
    <xf numFmtId="2" fontId="2" fillId="0" borderId="6" xfId="8" applyNumberFormat="1" applyFont="1" applyFill="1" applyBorder="1" applyAlignment="1">
      <alignment horizontal="center"/>
    </xf>
    <xf numFmtId="43" fontId="2" fillId="0" borderId="9" xfId="8" applyFont="1" applyBorder="1" applyAlignment="1">
      <alignment horizontal="center"/>
    </xf>
    <xf numFmtId="43" fontId="2" fillId="0" borderId="10" xfId="8" applyFont="1" applyFill="1" applyBorder="1" applyAlignment="1">
      <alignment horizontal="center"/>
    </xf>
    <xf numFmtId="164" fontId="3" fillId="0" borderId="0" xfId="8" applyNumberFormat="1" applyFont="1" applyAlignment="1">
      <alignment horizontal="center"/>
    </xf>
    <xf numFmtId="164" fontId="3" fillId="0" borderId="0" xfId="8" applyNumberFormat="1" applyFont="1" applyFill="1" applyAlignment="1">
      <alignment horizontal="center"/>
    </xf>
    <xf numFmtId="43" fontId="2" fillId="0" borderId="6" xfId="8" applyFont="1" applyFill="1" applyBorder="1" applyAlignment="1">
      <alignment horizontal="center"/>
    </xf>
    <xf numFmtId="43" fontId="2" fillId="0" borderId="7" xfId="8" applyFont="1" applyFill="1" applyBorder="1" applyAlignment="1">
      <alignment horizontal="center"/>
    </xf>
    <xf numFmtId="10" fontId="2" fillId="0" borderId="10" xfId="10" applyNumberFormat="1" applyFont="1" applyFill="1" applyBorder="1" applyAlignment="1">
      <alignment horizontal="center"/>
    </xf>
    <xf numFmtId="44" fontId="3" fillId="0" borderId="0" xfId="2" applyFont="1" applyFill="1"/>
    <xf numFmtId="0" fontId="3" fillId="0" borderId="0" xfId="6" applyFont="1" applyFill="1"/>
    <xf numFmtId="0" fontId="3" fillId="8" borderId="3" xfId="0" applyFont="1" applyFill="1" applyBorder="1" applyAlignment="1">
      <alignment horizontal="right" wrapText="1"/>
    </xf>
    <xf numFmtId="0" fontId="3" fillId="8" borderId="3" xfId="0" applyFont="1" applyFill="1" applyBorder="1" applyAlignment="1">
      <alignment wrapText="1"/>
    </xf>
    <xf numFmtId="0" fontId="3" fillId="12" borderId="19" xfId="0" applyFont="1" applyFill="1" applyBorder="1" applyAlignment="1">
      <alignment wrapText="1"/>
    </xf>
    <xf numFmtId="0" fontId="3" fillId="12" borderId="4" xfId="0" applyFont="1" applyFill="1" applyBorder="1" applyAlignment="1">
      <alignment horizontal="right" wrapText="1"/>
    </xf>
    <xf numFmtId="0" fontId="3" fillId="12" borderId="4" xfId="0" applyFont="1" applyFill="1" applyBorder="1" applyAlignment="1">
      <alignment wrapText="1"/>
    </xf>
    <xf numFmtId="4" fontId="3" fillId="12" borderId="17" xfId="0" applyNumberFormat="1" applyFont="1" applyFill="1" applyBorder="1" applyAlignment="1">
      <alignment horizontal="center" wrapText="1"/>
    </xf>
    <xf numFmtId="4" fontId="3" fillId="12" borderId="53" xfId="0" applyNumberFormat="1" applyFont="1" applyFill="1" applyBorder="1" applyAlignment="1">
      <alignment horizontal="center" wrapText="1"/>
    </xf>
    <xf numFmtId="165" fontId="3" fillId="12" borderId="17" xfId="3" applyNumberFormat="1" applyFont="1" applyFill="1" applyBorder="1" applyAlignment="1">
      <alignment horizontal="center" wrapText="1"/>
    </xf>
    <xf numFmtId="0" fontId="3" fillId="12" borderId="17" xfId="0" applyFont="1" applyFill="1" applyBorder="1" applyAlignment="1">
      <alignment horizontal="center" wrapText="1"/>
    </xf>
    <xf numFmtId="0" fontId="3" fillId="12" borderId="17" xfId="0" applyFont="1" applyFill="1" applyBorder="1" applyAlignment="1">
      <alignment wrapText="1"/>
    </xf>
    <xf numFmtId="0" fontId="3" fillId="12" borderId="33" xfId="0" applyFont="1" applyFill="1" applyBorder="1" applyAlignment="1">
      <alignment wrapText="1"/>
    </xf>
    <xf numFmtId="0" fontId="3" fillId="13" borderId="19" xfId="0" applyFont="1" applyFill="1" applyBorder="1" applyAlignment="1">
      <alignment wrapText="1"/>
    </xf>
    <xf numFmtId="0" fontId="3" fillId="13" borderId="4" xfId="0" applyFont="1" applyFill="1" applyBorder="1" applyAlignment="1">
      <alignment horizontal="right" wrapText="1"/>
    </xf>
    <xf numFmtId="4" fontId="3" fillId="13" borderId="17" xfId="0" applyNumberFormat="1" applyFont="1" applyFill="1" applyBorder="1" applyAlignment="1">
      <alignment horizontal="center" wrapText="1"/>
    </xf>
    <xf numFmtId="4" fontId="3" fillId="13" borderId="53" xfId="0" applyNumberFormat="1" applyFont="1" applyFill="1" applyBorder="1" applyAlignment="1">
      <alignment horizontal="center" wrapText="1"/>
    </xf>
    <xf numFmtId="165" fontId="3" fillId="13" borderId="17" xfId="3" applyNumberFormat="1" applyFont="1" applyFill="1" applyBorder="1" applyAlignment="1">
      <alignment horizontal="center" wrapText="1"/>
    </xf>
    <xf numFmtId="0" fontId="3" fillId="13" borderId="17" xfId="0" applyFont="1" applyFill="1" applyBorder="1" applyAlignment="1">
      <alignment horizontal="center" wrapText="1"/>
    </xf>
    <xf numFmtId="0" fontId="3" fillId="13" borderId="17" xfId="0" applyFont="1" applyFill="1" applyBorder="1" applyAlignment="1">
      <alignment wrapText="1"/>
    </xf>
    <xf numFmtId="0" fontId="3" fillId="13" borderId="33" xfId="0" applyFont="1" applyFill="1" applyBorder="1" applyAlignment="1">
      <alignment wrapText="1"/>
    </xf>
    <xf numFmtId="0" fontId="3" fillId="11" borderId="19" xfId="0" applyFont="1" applyFill="1" applyBorder="1" applyAlignment="1">
      <alignment wrapText="1"/>
    </xf>
    <xf numFmtId="0" fontId="3" fillId="11" borderId="4" xfId="0" applyFont="1" applyFill="1" applyBorder="1" applyAlignment="1">
      <alignment horizontal="right" wrapText="1"/>
    </xf>
    <xf numFmtId="0" fontId="3" fillId="11" borderId="4" xfId="0" applyFont="1" applyFill="1" applyBorder="1" applyAlignment="1">
      <alignment wrapText="1"/>
    </xf>
    <xf numFmtId="4" fontId="3" fillId="11" borderId="17" xfId="0" applyNumberFormat="1" applyFont="1" applyFill="1" applyBorder="1" applyAlignment="1">
      <alignment horizontal="center" wrapText="1"/>
    </xf>
    <xf numFmtId="4" fontId="3" fillId="11" borderId="53" xfId="0" applyNumberFormat="1" applyFont="1" applyFill="1" applyBorder="1" applyAlignment="1">
      <alignment horizontal="center" wrapText="1"/>
    </xf>
    <xf numFmtId="165" fontId="3" fillId="11" borderId="17" xfId="3" applyNumberFormat="1" applyFont="1" applyFill="1" applyBorder="1" applyAlignment="1">
      <alignment horizontal="center" wrapText="1"/>
    </xf>
    <xf numFmtId="0" fontId="3" fillId="11" borderId="17" xfId="0" applyFont="1" applyFill="1" applyBorder="1" applyAlignment="1">
      <alignment horizontal="center" wrapText="1"/>
    </xf>
    <xf numFmtId="0" fontId="3" fillId="11" borderId="17" xfId="0" applyFont="1" applyFill="1" applyBorder="1" applyAlignment="1">
      <alignment wrapText="1"/>
    </xf>
    <xf numFmtId="0" fontId="3" fillId="11" borderId="33" xfId="0" applyFont="1" applyFill="1" applyBorder="1" applyAlignment="1">
      <alignment wrapText="1"/>
    </xf>
    <xf numFmtId="2" fontId="3" fillId="11" borderId="56" xfId="0" applyNumberFormat="1" applyFont="1" applyFill="1" applyBorder="1" applyAlignment="1">
      <alignment horizontal="center" wrapText="1"/>
    </xf>
    <xf numFmtId="0" fontId="3" fillId="11" borderId="20" xfId="0" applyFont="1" applyFill="1" applyBorder="1" applyAlignment="1">
      <alignment horizontal="center" wrapText="1"/>
    </xf>
    <xf numFmtId="0" fontId="3" fillId="13" borderId="0" xfId="0" applyFont="1" applyFill="1" applyAlignment="1">
      <alignment horizontal="left"/>
    </xf>
    <xf numFmtId="0" fontId="3" fillId="13" borderId="0" xfId="0" applyFont="1" applyFill="1" applyAlignment="1">
      <alignment wrapText="1"/>
    </xf>
    <xf numFmtId="0" fontId="3" fillId="14" borderId="0" xfId="0" applyFont="1" applyFill="1" applyAlignment="1">
      <alignment horizontal="left"/>
    </xf>
    <xf numFmtId="0" fontId="3" fillId="14" borderId="0" xfId="0" applyFont="1" applyFill="1" applyAlignment="1">
      <alignment wrapText="1"/>
    </xf>
    <xf numFmtId="4" fontId="3" fillId="8" borderId="20" xfId="0" applyNumberFormat="1" applyFont="1" applyFill="1" applyBorder="1" applyAlignment="1">
      <alignment horizontal="center" wrapText="1"/>
    </xf>
    <xf numFmtId="0" fontId="6" fillId="5" borderId="36" xfId="0" applyFont="1" applyFill="1" applyBorder="1" applyAlignment="1">
      <alignment wrapText="1"/>
    </xf>
    <xf numFmtId="4" fontId="3" fillId="11" borderId="56" xfId="0" applyNumberFormat="1" applyFont="1" applyFill="1" applyBorder="1" applyAlignment="1">
      <alignment horizontal="center" wrapText="1"/>
    </xf>
    <xf numFmtId="0" fontId="3" fillId="11" borderId="33" xfId="0" applyFont="1" applyFill="1" applyBorder="1" applyAlignment="1">
      <alignment vertical="top" wrapText="1"/>
    </xf>
    <xf numFmtId="0" fontId="3" fillId="13" borderId="4" xfId="0" applyFont="1" applyFill="1" applyBorder="1" applyAlignment="1">
      <alignment wrapText="1"/>
    </xf>
    <xf numFmtId="0" fontId="3" fillId="11" borderId="3" xfId="0" applyFont="1" applyFill="1" applyBorder="1" applyAlignment="1">
      <alignment horizontal="right" wrapText="1"/>
    </xf>
    <xf numFmtId="0" fontId="3" fillId="11" borderId="1" xfId="0" applyFont="1" applyFill="1" applyBorder="1" applyAlignment="1">
      <alignment horizontal="right" wrapText="1"/>
    </xf>
    <xf numFmtId="4" fontId="3" fillId="11" borderId="9" xfId="0" applyNumberFormat="1" applyFont="1" applyFill="1" applyBorder="1" applyAlignment="1">
      <alignment horizontal="center" wrapText="1"/>
    </xf>
    <xf numFmtId="4" fontId="3" fillId="11" borderId="55" xfId="0" applyNumberFormat="1" applyFont="1" applyFill="1" applyBorder="1" applyAlignment="1">
      <alignment horizontal="center" wrapText="1"/>
    </xf>
    <xf numFmtId="165" fontId="3" fillId="11" borderId="9" xfId="3" applyNumberFormat="1" applyFont="1" applyFill="1" applyBorder="1" applyAlignment="1">
      <alignment horizontal="center" wrapText="1"/>
    </xf>
    <xf numFmtId="0" fontId="3" fillId="11" borderId="9" xfId="0" applyFont="1" applyFill="1" applyBorder="1" applyAlignment="1">
      <alignment horizontal="center" wrapText="1"/>
    </xf>
    <xf numFmtId="0" fontId="3" fillId="11" borderId="9" xfId="0" applyFont="1" applyFill="1" applyBorder="1" applyAlignment="1">
      <alignment wrapText="1"/>
    </xf>
    <xf numFmtId="0" fontId="3" fillId="11" borderId="47" xfId="0" applyFont="1" applyFill="1" applyBorder="1" applyAlignment="1">
      <alignment wrapText="1"/>
    </xf>
    <xf numFmtId="0" fontId="3" fillId="11" borderId="36" xfId="0" applyFont="1" applyFill="1" applyBorder="1" applyAlignment="1">
      <alignment wrapText="1"/>
    </xf>
    <xf numFmtId="0" fontId="3" fillId="11" borderId="0" xfId="0" applyFont="1" applyFill="1" applyBorder="1" applyAlignment="1">
      <alignment horizontal="right" wrapText="1"/>
    </xf>
    <xf numFmtId="0" fontId="3" fillId="11" borderId="42" xfId="0" applyFont="1" applyFill="1" applyBorder="1" applyAlignment="1">
      <alignment wrapText="1"/>
    </xf>
    <xf numFmtId="0" fontId="3" fillId="11" borderId="3" xfId="0" applyFont="1" applyFill="1" applyBorder="1" applyAlignment="1">
      <alignment wrapText="1"/>
    </xf>
    <xf numFmtId="0" fontId="3" fillId="13" borderId="20" xfId="0" applyFont="1" applyFill="1" applyBorder="1" applyAlignment="1">
      <alignment horizontal="center" wrapText="1"/>
    </xf>
    <xf numFmtId="2" fontId="3" fillId="13" borderId="56" xfId="0" applyNumberFormat="1" applyFont="1" applyFill="1" applyBorder="1" applyAlignment="1">
      <alignment horizontal="center" wrapText="1"/>
    </xf>
    <xf numFmtId="2" fontId="3" fillId="11" borderId="17" xfId="0" applyNumberFormat="1" applyFont="1" applyFill="1" applyBorder="1" applyAlignment="1">
      <alignment horizontal="center" wrapText="1"/>
    </xf>
    <xf numFmtId="2" fontId="3" fillId="13" borderId="17" xfId="0" applyNumberFormat="1" applyFont="1" applyFill="1" applyBorder="1" applyAlignment="1">
      <alignment horizontal="center" wrapText="1"/>
    </xf>
    <xf numFmtId="0" fontId="7" fillId="0" borderId="0" xfId="0" applyFont="1" applyFill="1" applyBorder="1" applyAlignment="1">
      <alignment wrapText="1"/>
    </xf>
    <xf numFmtId="0" fontId="3" fillId="14" borderId="19" xfId="0" applyFont="1" applyFill="1" applyBorder="1" applyAlignment="1">
      <alignment wrapText="1"/>
    </xf>
    <xf numFmtId="0" fontId="3" fillId="14" borderId="4" xfId="0" applyFont="1" applyFill="1" applyBorder="1" applyAlignment="1">
      <alignment horizontal="right" wrapText="1"/>
    </xf>
    <xf numFmtId="4" fontId="3" fillId="14" borderId="17" xfId="0" applyNumberFormat="1" applyFont="1" applyFill="1" applyBorder="1" applyAlignment="1">
      <alignment horizontal="center" wrapText="1"/>
    </xf>
    <xf numFmtId="4" fontId="3" fillId="14" borderId="53" xfId="0" applyNumberFormat="1" applyFont="1" applyFill="1" applyBorder="1" applyAlignment="1">
      <alignment horizontal="center" wrapText="1"/>
    </xf>
    <xf numFmtId="165" fontId="3" fillId="14" borderId="17" xfId="3" applyNumberFormat="1" applyFont="1" applyFill="1" applyBorder="1" applyAlignment="1">
      <alignment horizontal="center" wrapText="1"/>
    </xf>
    <xf numFmtId="0" fontId="3" fillId="14" borderId="17" xfId="0" applyFont="1" applyFill="1" applyBorder="1" applyAlignment="1">
      <alignment horizontal="center" wrapText="1"/>
    </xf>
    <xf numFmtId="0" fontId="3" fillId="14" borderId="17" xfId="0" applyFont="1" applyFill="1" applyBorder="1" applyAlignment="1">
      <alignment wrapText="1"/>
    </xf>
    <xf numFmtId="0" fontId="3" fillId="14" borderId="33" xfId="0" applyFont="1" applyFill="1" applyBorder="1" applyAlignment="1">
      <alignment wrapText="1"/>
    </xf>
    <xf numFmtId="0" fontId="3" fillId="14" borderId="43" xfId="0" applyFont="1" applyFill="1" applyBorder="1" applyAlignment="1">
      <alignment wrapText="1"/>
    </xf>
    <xf numFmtId="0" fontId="3" fillId="14" borderId="3" xfId="0" applyFont="1" applyFill="1" applyBorder="1" applyAlignment="1">
      <alignment horizontal="right" wrapText="1"/>
    </xf>
    <xf numFmtId="4" fontId="3" fillId="14" borderId="9" xfId="0" applyNumberFormat="1" applyFont="1" applyFill="1" applyBorder="1" applyAlignment="1">
      <alignment horizontal="center" wrapText="1"/>
    </xf>
    <xf numFmtId="4" fontId="3" fillId="14" borderId="55" xfId="0" applyNumberFormat="1" applyFont="1" applyFill="1" applyBorder="1" applyAlignment="1">
      <alignment horizontal="center" wrapText="1"/>
    </xf>
    <xf numFmtId="165" fontId="3" fillId="14" borderId="9" xfId="3" applyNumberFormat="1" applyFont="1" applyFill="1" applyBorder="1" applyAlignment="1">
      <alignment horizontal="center" wrapText="1"/>
    </xf>
    <xf numFmtId="0" fontId="3" fillId="14" borderId="9" xfId="0" applyFont="1" applyFill="1" applyBorder="1" applyAlignment="1">
      <alignment horizontal="center" wrapText="1"/>
    </xf>
    <xf numFmtId="0" fontId="3" fillId="14" borderId="19" xfId="5" applyFont="1" applyFill="1" applyBorder="1" applyAlignment="1">
      <alignment wrapText="1"/>
    </xf>
    <xf numFmtId="0" fontId="3" fillId="14" borderId="4" xfId="0" applyFont="1" applyFill="1" applyBorder="1" applyAlignment="1">
      <alignment wrapText="1"/>
    </xf>
    <xf numFmtId="0" fontId="3" fillId="14" borderId="4" xfId="5" applyFont="1" applyFill="1" applyBorder="1" applyAlignment="1">
      <alignment horizontal="right" wrapText="1"/>
    </xf>
    <xf numFmtId="0" fontId="3" fillId="14" borderId="36" xfId="0" applyFont="1" applyFill="1" applyBorder="1" applyAlignment="1">
      <alignment wrapText="1"/>
    </xf>
    <xf numFmtId="0" fontId="9" fillId="8" borderId="3" xfId="0" applyFont="1" applyFill="1" applyBorder="1" applyAlignment="1">
      <alignment horizontal="right" wrapText="1"/>
    </xf>
    <xf numFmtId="0" fontId="9" fillId="8" borderId="3" xfId="0" applyFont="1" applyFill="1" applyBorder="1" applyAlignment="1">
      <alignment wrapText="1"/>
    </xf>
    <xf numFmtId="0" fontId="2" fillId="5" borderId="4" xfId="0" applyFont="1" applyFill="1" applyBorder="1" applyAlignment="1">
      <alignment horizontal="right" wrapText="1"/>
    </xf>
    <xf numFmtId="0" fontId="2" fillId="5" borderId="4" xfId="0" applyFont="1" applyFill="1" applyBorder="1" applyAlignment="1">
      <alignment wrapText="1"/>
    </xf>
    <xf numFmtId="4" fontId="2" fillId="5" borderId="17" xfId="0" applyNumberFormat="1" applyFont="1" applyFill="1" applyBorder="1" applyAlignment="1">
      <alignment horizontal="center" wrapText="1"/>
    </xf>
    <xf numFmtId="4" fontId="2" fillId="5" borderId="53" xfId="0" applyNumberFormat="1" applyFont="1" applyFill="1" applyBorder="1" applyAlignment="1">
      <alignment horizontal="center" wrapText="1"/>
    </xf>
    <xf numFmtId="0" fontId="2" fillId="5" borderId="17" xfId="0" applyFont="1" applyFill="1" applyBorder="1" applyAlignment="1">
      <alignment horizontal="center" wrapText="1"/>
    </xf>
    <xf numFmtId="0" fontId="2" fillId="5" borderId="17" xfId="0" applyFont="1" applyFill="1" applyBorder="1" applyAlignment="1">
      <alignment wrapText="1"/>
    </xf>
    <xf numFmtId="0" fontId="2" fillId="5" borderId="33" xfId="0" applyFont="1" applyFill="1" applyBorder="1" applyAlignment="1">
      <alignment wrapText="1"/>
    </xf>
    <xf numFmtId="0" fontId="2" fillId="0" borderId="0" xfId="0" applyFont="1" applyFill="1" applyAlignment="1">
      <alignment wrapText="1"/>
    </xf>
    <xf numFmtId="4" fontId="2" fillId="5" borderId="20" xfId="0" applyNumberFormat="1" applyFont="1" applyFill="1" applyBorder="1" applyAlignment="1">
      <alignment horizontal="center" wrapText="1"/>
    </xf>
    <xf numFmtId="2" fontId="2" fillId="5" borderId="17" xfId="0" applyNumberFormat="1" applyFont="1" applyFill="1" applyBorder="1" applyAlignment="1">
      <alignment horizontal="center" wrapText="1"/>
    </xf>
    <xf numFmtId="165" fontId="2" fillId="5" borderId="17" xfId="3" applyNumberFormat="1" applyFont="1" applyFill="1" applyBorder="1" applyAlignment="1">
      <alignment horizontal="center" wrapText="1"/>
    </xf>
    <xf numFmtId="4" fontId="2" fillId="5" borderId="56" xfId="0" applyNumberFormat="1" applyFont="1" applyFill="1" applyBorder="1" applyAlignment="1">
      <alignment horizontal="center" wrapText="1"/>
    </xf>
    <xf numFmtId="0" fontId="2" fillId="0" borderId="0" xfId="0" applyFont="1" applyFill="1" applyBorder="1" applyAlignment="1">
      <alignment horizontal="right" wrapText="1"/>
    </xf>
    <xf numFmtId="0" fontId="2" fillId="0" borderId="0" xfId="0" applyFont="1" applyFill="1" applyBorder="1" applyAlignment="1">
      <alignment wrapText="1"/>
    </xf>
    <xf numFmtId="43" fontId="2" fillId="0" borderId="0" xfId="1" applyFont="1" applyFill="1" applyBorder="1" applyAlignment="1">
      <alignment horizontal="right" wrapText="1"/>
    </xf>
    <xf numFmtId="4" fontId="2" fillId="0" borderId="0" xfId="0" applyNumberFormat="1" applyFont="1" applyFill="1" applyBorder="1" applyAlignment="1">
      <alignment horizontal="center" wrapText="1"/>
    </xf>
    <xf numFmtId="165" fontId="2" fillId="0" borderId="0" xfId="3" applyNumberFormat="1"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Alignment="1">
      <alignment wrapText="1"/>
    </xf>
    <xf numFmtId="0" fontId="3" fillId="11" borderId="43" xfId="0" applyFont="1" applyFill="1" applyBorder="1" applyAlignment="1">
      <alignment wrapText="1"/>
    </xf>
    <xf numFmtId="0" fontId="7" fillId="0" borderId="1" xfId="11" applyFont="1" applyBorder="1" applyAlignment="1">
      <alignment vertical="center" wrapText="1"/>
    </xf>
    <xf numFmtId="0" fontId="7" fillId="0" borderId="1" xfId="11" applyFont="1" applyBorder="1" applyAlignment="1">
      <alignment horizontal="right" vertical="center" wrapText="1"/>
    </xf>
    <xf numFmtId="0" fontId="7" fillId="0" borderId="1" xfId="11" applyFont="1" applyFill="1" applyBorder="1" applyAlignment="1">
      <alignment horizontal="left" vertical="center" wrapText="1"/>
    </xf>
    <xf numFmtId="0" fontId="7" fillId="0" borderId="1" xfId="11" applyFont="1" applyFill="1" applyBorder="1" applyAlignment="1">
      <alignment horizontal="right" vertical="center"/>
    </xf>
    <xf numFmtId="0" fontId="7" fillId="0" borderId="1" xfId="11" applyFont="1" applyFill="1" applyBorder="1" applyAlignment="1">
      <alignment horizontal="center" vertical="center"/>
    </xf>
    <xf numFmtId="0" fontId="7" fillId="0" borderId="1" xfId="11" applyFont="1" applyFill="1" applyBorder="1" applyAlignment="1">
      <alignment vertical="center" wrapText="1"/>
    </xf>
    <xf numFmtId="0" fontId="3" fillId="0" borderId="0" xfId="11" applyFont="1" applyAlignment="1">
      <alignment vertical="center"/>
    </xf>
    <xf numFmtId="0" fontId="3" fillId="0" borderId="0" xfId="11" applyFont="1" applyAlignment="1">
      <alignment horizontal="right" vertical="center"/>
    </xf>
    <xf numFmtId="0" fontId="3" fillId="0" borderId="0" xfId="11" applyFont="1" applyFill="1" applyAlignment="1">
      <alignment horizontal="left" vertical="center"/>
    </xf>
    <xf numFmtId="0" fontId="3" fillId="0" borderId="0" xfId="11" applyFont="1" applyFill="1" applyAlignment="1">
      <alignment horizontal="right" vertical="center"/>
    </xf>
    <xf numFmtId="0" fontId="3" fillId="0" borderId="0" xfId="11" applyFont="1" applyFill="1" applyAlignment="1">
      <alignment horizontal="center" vertical="center"/>
    </xf>
    <xf numFmtId="0" fontId="9" fillId="0" borderId="0" xfId="11" applyFont="1" applyFill="1" applyAlignment="1">
      <alignment horizontal="right"/>
    </xf>
    <xf numFmtId="0" fontId="7" fillId="0" borderId="0" xfId="11" applyFont="1" applyAlignment="1">
      <alignment vertical="center" wrapText="1"/>
    </xf>
    <xf numFmtId="0" fontId="7" fillId="0" borderId="0" xfId="11" applyFont="1" applyAlignment="1">
      <alignment horizontal="right" vertical="center" wrapText="1"/>
    </xf>
    <xf numFmtId="0" fontId="7" fillId="0" borderId="0" xfId="11" applyFont="1" applyFill="1" applyAlignment="1">
      <alignment horizontal="left" vertical="center" wrapText="1"/>
    </xf>
    <xf numFmtId="0" fontId="7" fillId="0" borderId="0" xfId="11" applyFont="1" applyFill="1" applyAlignment="1">
      <alignment horizontal="right" vertical="center"/>
    </xf>
    <xf numFmtId="0" fontId="7" fillId="0" borderId="0" xfId="11" applyFont="1" applyFill="1" applyAlignment="1">
      <alignment horizontal="center" vertical="center"/>
    </xf>
    <xf numFmtId="0" fontId="7" fillId="0" borderId="0" xfId="11" applyFont="1" applyFill="1" applyAlignment="1">
      <alignment vertical="center" wrapText="1"/>
    </xf>
    <xf numFmtId="0" fontId="10" fillId="0" borderId="2" xfId="11" applyFont="1" applyBorder="1" applyAlignment="1">
      <alignment horizontal="center" vertical="center" wrapText="1"/>
    </xf>
    <xf numFmtId="0" fontId="10" fillId="0" borderId="2" xfId="11" applyFont="1" applyFill="1" applyBorder="1" applyAlignment="1">
      <alignment horizontal="center" vertical="center" wrapText="1"/>
    </xf>
    <xf numFmtId="0" fontId="10" fillId="0" borderId="2" xfId="11" applyFont="1" applyFill="1" applyBorder="1" applyAlignment="1">
      <alignment horizontal="center" wrapText="1"/>
    </xf>
    <xf numFmtId="0" fontId="10" fillId="0" borderId="0" xfId="11" applyFont="1" applyBorder="1" applyAlignment="1">
      <alignment horizontal="center" vertical="center"/>
    </xf>
    <xf numFmtId="0" fontId="10" fillId="0" borderId="0" xfId="11" applyFont="1" applyFill="1" applyBorder="1" applyAlignment="1">
      <alignment horizontal="center" vertical="center"/>
    </xf>
    <xf numFmtId="0" fontId="10" fillId="0" borderId="3" xfId="11" applyFont="1" applyBorder="1" applyAlignment="1">
      <alignment horizontal="center" vertical="center" wrapText="1"/>
    </xf>
    <xf numFmtId="0" fontId="10" fillId="0" borderId="3" xfId="11" applyFont="1" applyFill="1" applyBorder="1" applyAlignment="1">
      <alignment horizontal="center" vertical="center" wrapText="1"/>
    </xf>
    <xf numFmtId="3" fontId="10" fillId="0" borderId="4" xfId="11" applyNumberFormat="1" applyFont="1" applyBorder="1" applyAlignment="1">
      <alignment horizontal="center"/>
    </xf>
    <xf numFmtId="4" fontId="10" fillId="0" borderId="4" xfId="11" applyNumberFormat="1" applyFont="1" applyFill="1" applyBorder="1" applyAlignment="1">
      <alignment horizontal="center"/>
    </xf>
    <xf numFmtId="4" fontId="10" fillId="0" borderId="5" xfId="11" applyNumberFormat="1" applyFont="1" applyFill="1" applyBorder="1" applyAlignment="1">
      <alignment horizontal="center"/>
    </xf>
    <xf numFmtId="4" fontId="10" fillId="6" borderId="4" xfId="11" applyNumberFormat="1" applyFont="1" applyFill="1" applyBorder="1" applyAlignment="1">
      <alignment horizontal="center"/>
    </xf>
    <xf numFmtId="0" fontId="3" fillId="0" borderId="0" xfId="11" applyFont="1"/>
    <xf numFmtId="0" fontId="3" fillId="0" borderId="0" xfId="11" applyFont="1" applyFill="1"/>
    <xf numFmtId="0" fontId="2" fillId="0" borderId="15" xfId="11" applyFont="1" applyFill="1" applyBorder="1" applyAlignment="1">
      <alignment horizontal="center"/>
    </xf>
    <xf numFmtId="4" fontId="2" fillId="0" borderId="15" xfId="11" applyNumberFormat="1" applyFont="1" applyFill="1" applyBorder="1" applyAlignment="1">
      <alignment horizontal="center"/>
    </xf>
    <xf numFmtId="0" fontId="2" fillId="2" borderId="15" xfId="11" applyFont="1" applyFill="1" applyBorder="1"/>
    <xf numFmtId="0" fontId="3" fillId="0" borderId="15" xfId="11" applyFont="1" applyFill="1" applyBorder="1"/>
    <xf numFmtId="0" fontId="2" fillId="0" borderId="0" xfId="11" applyFont="1" applyFill="1"/>
    <xf numFmtId="0" fontId="2" fillId="0" borderId="6" xfId="11" applyFont="1" applyFill="1" applyBorder="1" applyAlignment="1">
      <alignment horizontal="center"/>
    </xf>
    <xf numFmtId="0" fontId="2" fillId="0" borderId="6" xfId="11" applyFont="1" applyFill="1" applyBorder="1"/>
    <xf numFmtId="0" fontId="2" fillId="0" borderId="7" xfId="11" applyFont="1" applyFill="1" applyBorder="1"/>
    <xf numFmtId="0" fontId="2" fillId="0" borderId="8" xfId="11" applyFont="1" applyFill="1" applyBorder="1"/>
    <xf numFmtId="0" fontId="2" fillId="0" borderId="1" xfId="11" applyFont="1" applyFill="1" applyBorder="1"/>
    <xf numFmtId="0" fontId="2" fillId="0" borderId="9" xfId="11" applyFont="1" applyFill="1" applyBorder="1" applyAlignment="1">
      <alignment horizontal="center"/>
    </xf>
    <xf numFmtId="2" fontId="2" fillId="0" borderId="9" xfId="11" applyNumberFormat="1" applyFont="1" applyFill="1" applyBorder="1" applyAlignment="1">
      <alignment horizontal="center"/>
    </xf>
    <xf numFmtId="4" fontId="2" fillId="0" borderId="10" xfId="11" applyNumberFormat="1" applyFont="1" applyFill="1" applyBorder="1" applyAlignment="1">
      <alignment horizontal="center"/>
    </xf>
    <xf numFmtId="2" fontId="2" fillId="0" borderId="11" xfId="11" applyNumberFormat="1" applyFont="1" applyFill="1" applyBorder="1" applyAlignment="1">
      <alignment horizontal="center"/>
    </xf>
    <xf numFmtId="4" fontId="2" fillId="0" borderId="3" xfId="11" applyNumberFormat="1" applyFont="1" applyFill="1" applyBorder="1" applyAlignment="1">
      <alignment horizontal="center"/>
    </xf>
    <xf numFmtId="0" fontId="2" fillId="0" borderId="6" xfId="11" applyFont="1" applyBorder="1" applyAlignment="1">
      <alignment horizontal="center"/>
    </xf>
    <xf numFmtId="2" fontId="2" fillId="0" borderId="6" xfId="11" applyNumberFormat="1" applyFont="1" applyFill="1" applyBorder="1" applyAlignment="1">
      <alignment horizontal="center"/>
    </xf>
    <xf numFmtId="0" fontId="2" fillId="0" borderId="7" xfId="11" applyFont="1" applyFill="1" applyBorder="1" applyAlignment="1">
      <alignment horizontal="center"/>
    </xf>
    <xf numFmtId="0" fontId="2" fillId="0" borderId="8" xfId="11" applyFont="1" applyFill="1" applyBorder="1" applyAlignment="1">
      <alignment horizontal="center"/>
    </xf>
    <xf numFmtId="0" fontId="2" fillId="0" borderId="1" xfId="11" applyFont="1" applyFill="1" applyBorder="1" applyAlignment="1">
      <alignment horizontal="center"/>
    </xf>
    <xf numFmtId="0" fontId="2" fillId="0" borderId="9" xfId="11" applyFont="1" applyBorder="1" applyAlignment="1">
      <alignment horizontal="center"/>
    </xf>
    <xf numFmtId="0" fontId="2" fillId="0" borderId="26" xfId="11" applyFont="1" applyFill="1" applyBorder="1" applyAlignment="1">
      <alignment horizontal="center"/>
    </xf>
    <xf numFmtId="10" fontId="2" fillId="0" borderId="9" xfId="11" applyNumberFormat="1" applyFont="1" applyBorder="1" applyAlignment="1">
      <alignment horizontal="center"/>
    </xf>
    <xf numFmtId="10" fontId="2" fillId="0" borderId="9" xfId="11" applyNumberFormat="1" applyFont="1" applyFill="1" applyBorder="1" applyAlignment="1">
      <alignment horizontal="center"/>
    </xf>
    <xf numFmtId="10" fontId="2" fillId="0" borderId="3" xfId="11" applyNumberFormat="1" applyFont="1" applyFill="1" applyBorder="1" applyAlignment="1">
      <alignment horizontal="center"/>
    </xf>
    <xf numFmtId="10" fontId="2" fillId="0" borderId="35" xfId="11" applyNumberFormat="1" applyFont="1" applyFill="1" applyBorder="1" applyAlignment="1">
      <alignment horizontal="center"/>
    </xf>
    <xf numFmtId="10" fontId="2" fillId="0" borderId="10" xfId="11" applyNumberFormat="1" applyFont="1" applyFill="1" applyBorder="1" applyAlignment="1">
      <alignment horizontal="center"/>
    </xf>
    <xf numFmtId="10" fontId="2" fillId="0" borderId="11" xfId="11" applyNumberFormat="1" applyFont="1" applyFill="1" applyBorder="1" applyAlignment="1">
      <alignment horizontal="center"/>
    </xf>
    <xf numFmtId="10" fontId="2" fillId="0" borderId="29" xfId="11" applyNumberFormat="1" applyFont="1" applyFill="1" applyBorder="1" applyAlignment="1">
      <alignment horizontal="center"/>
    </xf>
    <xf numFmtId="49" fontId="11" fillId="0" borderId="0" xfId="11" applyNumberFormat="1" applyFont="1" applyFill="1" applyAlignment="1">
      <alignment horizontal="center" vertical="top"/>
    </xf>
    <xf numFmtId="49" fontId="11" fillId="0" borderId="0" xfId="11" applyNumberFormat="1" applyFont="1" applyAlignment="1">
      <alignment horizontal="center" vertical="top"/>
    </xf>
    <xf numFmtId="49" fontId="2" fillId="0" borderId="0" xfId="11" applyNumberFormat="1" applyFont="1" applyFill="1" applyAlignment="1">
      <alignment horizontal="center"/>
    </xf>
    <xf numFmtId="0" fontId="2" fillId="0" borderId="0" xfId="11" applyFont="1" applyFill="1" applyAlignment="1">
      <alignment horizontal="center"/>
    </xf>
    <xf numFmtId="0" fontId="3" fillId="0" borderId="0" xfId="11" applyFont="1" applyAlignment="1">
      <alignment horizontal="center"/>
    </xf>
    <xf numFmtId="0" fontId="3" fillId="0" borderId="0" xfId="11" applyFont="1" applyFill="1" applyAlignment="1">
      <alignment horizontal="center"/>
    </xf>
    <xf numFmtId="0" fontId="2" fillId="0" borderId="0" xfId="11" applyFont="1" applyFill="1" applyBorder="1" applyAlignment="1">
      <alignment horizontal="left"/>
    </xf>
    <xf numFmtId="0" fontId="1" fillId="0" borderId="0" xfId="11" applyFill="1"/>
    <xf numFmtId="0" fontId="2" fillId="0" borderId="0" xfId="11" applyNumberFormat="1" applyFont="1" applyFill="1" applyAlignment="1">
      <alignment horizontal="left"/>
    </xf>
    <xf numFmtId="4" fontId="3" fillId="5" borderId="20" xfId="0" applyNumberFormat="1" applyFont="1" applyFill="1" applyBorder="1" applyAlignment="1">
      <alignment horizontal="center" wrapText="1"/>
    </xf>
    <xf numFmtId="4" fontId="3" fillId="14" borderId="64" xfId="0" applyNumberFormat="1" applyFont="1" applyFill="1" applyBorder="1" applyAlignment="1">
      <alignment horizontal="center" wrapText="1"/>
    </xf>
    <xf numFmtId="4" fontId="3" fillId="11" borderId="64" xfId="0" applyNumberFormat="1" applyFont="1" applyFill="1" applyBorder="1" applyAlignment="1">
      <alignment horizontal="center" wrapText="1"/>
    </xf>
    <xf numFmtId="4" fontId="14" fillId="11" borderId="58" xfId="0" applyNumberFormat="1" applyFont="1" applyFill="1" applyBorder="1" applyAlignment="1">
      <alignment horizontal="center" wrapText="1"/>
    </xf>
    <xf numFmtId="165" fontId="14" fillId="11" borderId="49" xfId="3" applyNumberFormat="1" applyFont="1" applyFill="1" applyBorder="1" applyAlignment="1">
      <alignment horizontal="center" wrapText="1"/>
    </xf>
    <xf numFmtId="4" fontId="14" fillId="11" borderId="49" xfId="0" applyNumberFormat="1" applyFont="1" applyFill="1" applyBorder="1" applyAlignment="1">
      <alignment horizontal="center" wrapText="1"/>
    </xf>
    <xf numFmtId="0" fontId="14" fillId="11" borderId="49" xfId="0" applyFont="1" applyFill="1" applyBorder="1" applyAlignment="1">
      <alignment horizontal="center" wrapText="1"/>
    </xf>
    <xf numFmtId="0" fontId="14" fillId="11" borderId="49" xfId="0" applyFont="1" applyFill="1" applyBorder="1" applyAlignment="1">
      <alignment wrapText="1"/>
    </xf>
    <xf numFmtId="0" fontId="14" fillId="11" borderId="63" xfId="0" applyFont="1" applyFill="1" applyBorder="1" applyAlignment="1">
      <alignment wrapText="1"/>
    </xf>
    <xf numFmtId="0" fontId="10" fillId="0" borderId="0" xfId="0" applyFont="1" applyFill="1" applyBorder="1" applyAlignment="1">
      <alignment horizontal="center" wrapText="1"/>
    </xf>
    <xf numFmtId="43" fontId="2" fillId="0" borderId="66" xfId="8" applyFont="1" applyFill="1" applyBorder="1" applyAlignment="1">
      <alignment horizontal="center"/>
    </xf>
    <xf numFmtId="2" fontId="2" fillId="0" borderId="3" xfId="11" applyNumberFormat="1" applyFont="1" applyFill="1" applyBorder="1" applyAlignment="1">
      <alignment horizontal="center"/>
    </xf>
    <xf numFmtId="43" fontId="2" fillId="0" borderId="3" xfId="8" applyFont="1" applyFill="1" applyBorder="1" applyAlignment="1">
      <alignment horizontal="center"/>
    </xf>
    <xf numFmtId="10" fontId="2" fillId="0" borderId="67" xfId="11" applyNumberFormat="1" applyFont="1" applyFill="1" applyBorder="1" applyAlignment="1">
      <alignment horizontal="center"/>
    </xf>
    <xf numFmtId="165" fontId="2" fillId="0" borderId="9" xfId="0" applyNumberFormat="1" applyFont="1" applyBorder="1" applyAlignment="1">
      <alignment horizontal="center"/>
    </xf>
    <xf numFmtId="165" fontId="2" fillId="0" borderId="9" xfId="0" applyNumberFormat="1" applyFont="1" applyFill="1" applyBorder="1" applyAlignment="1">
      <alignment horizontal="center"/>
    </xf>
    <xf numFmtId="165" fontId="2" fillId="0" borderId="3" xfId="0" applyNumberFormat="1" applyFont="1" applyFill="1" applyBorder="1" applyAlignment="1">
      <alignment horizontal="center"/>
    </xf>
    <xf numFmtId="165" fontId="2" fillId="0" borderId="35" xfId="0" applyNumberFormat="1" applyFont="1" applyFill="1" applyBorder="1" applyAlignment="1">
      <alignment horizontal="center"/>
    </xf>
    <xf numFmtId="165" fontId="2" fillId="0" borderId="10" xfId="0" applyNumberFormat="1" applyFont="1" applyFill="1" applyBorder="1" applyAlignment="1">
      <alignment horizontal="center"/>
    </xf>
    <xf numFmtId="165" fontId="2" fillId="0" borderId="11" xfId="0" applyNumberFormat="1" applyFont="1" applyFill="1" applyBorder="1" applyAlignment="1">
      <alignment horizontal="center"/>
    </xf>
    <xf numFmtId="165" fontId="2" fillId="0" borderId="29" xfId="0" applyNumberFormat="1" applyFont="1" applyFill="1" applyBorder="1" applyAlignment="1">
      <alignment horizontal="center"/>
    </xf>
    <xf numFmtId="165" fontId="2" fillId="0" borderId="10" xfId="3" applyNumberFormat="1" applyFont="1" applyFill="1" applyBorder="1" applyAlignment="1">
      <alignment horizontal="center"/>
    </xf>
    <xf numFmtId="165" fontId="2" fillId="0" borderId="32" xfId="0" applyNumberFormat="1" applyFont="1" applyFill="1" applyBorder="1" applyAlignment="1">
      <alignment horizontal="center"/>
    </xf>
    <xf numFmtId="0" fontId="0" fillId="0" borderId="1" xfId="0" applyFill="1" applyBorder="1"/>
    <xf numFmtId="0" fontId="2" fillId="0" borderId="4" xfId="0" applyFont="1" applyFill="1" applyBorder="1" applyAlignment="1">
      <alignment horizontal="center"/>
    </xf>
    <xf numFmtId="43" fontId="2" fillId="0" borderId="4" xfId="1" applyFont="1" applyFill="1" applyBorder="1" applyAlignment="1">
      <alignment horizontal="center"/>
    </xf>
    <xf numFmtId="2" fontId="2" fillId="0" borderId="4" xfId="0" applyNumberFormat="1" applyFont="1" applyFill="1" applyBorder="1" applyAlignment="1">
      <alignment horizontal="center"/>
    </xf>
    <xf numFmtId="2" fontId="2" fillId="0" borderId="4" xfId="1" applyNumberFormat="1" applyFont="1" applyFill="1" applyBorder="1" applyAlignment="1">
      <alignment horizontal="center"/>
    </xf>
    <xf numFmtId="4" fontId="2" fillId="0" borderId="4" xfId="0" applyNumberFormat="1" applyFont="1" applyFill="1" applyBorder="1" applyAlignment="1">
      <alignment horizontal="center"/>
    </xf>
    <xf numFmtId="43" fontId="2" fillId="0" borderId="66" xfId="1" applyFont="1" applyFill="1" applyBorder="1" applyAlignment="1">
      <alignment horizontal="center"/>
    </xf>
    <xf numFmtId="43" fontId="2" fillId="0" borderId="32" xfId="1" applyFont="1" applyFill="1" applyBorder="1" applyAlignment="1">
      <alignment horizontal="center"/>
    </xf>
    <xf numFmtId="0" fontId="2" fillId="2" borderId="68" xfId="0" applyFont="1" applyFill="1" applyBorder="1"/>
    <xf numFmtId="0" fontId="3" fillId="2" borderId="68" xfId="0" applyFont="1" applyFill="1" applyBorder="1"/>
    <xf numFmtId="0" fontId="3" fillId="0" borderId="68" xfId="0" applyFont="1" applyFill="1" applyBorder="1"/>
    <xf numFmtId="0" fontId="3" fillId="0" borderId="68" xfId="0" applyFont="1" applyFill="1" applyBorder="1" applyAlignment="1">
      <alignment horizontal="center"/>
    </xf>
    <xf numFmtId="0" fontId="2" fillId="0" borderId="12" xfId="0" applyFont="1" applyBorder="1" applyAlignment="1">
      <alignment horizontal="center"/>
    </xf>
    <xf numFmtId="0" fontId="2" fillId="0" borderId="28"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31" xfId="0" applyFont="1" applyFill="1" applyBorder="1" applyAlignment="1">
      <alignment horizontal="center"/>
    </xf>
    <xf numFmtId="2" fontId="2" fillId="0" borderId="17" xfId="8" applyNumberFormat="1" applyFont="1" applyFill="1" applyBorder="1" applyAlignment="1">
      <alignment horizontal="center"/>
    </xf>
    <xf numFmtId="0" fontId="2" fillId="0" borderId="4" xfId="11" applyFont="1" applyFill="1" applyBorder="1" applyAlignment="1">
      <alignment horizontal="center"/>
    </xf>
    <xf numFmtId="43" fontId="2" fillId="0" borderId="4" xfId="8" applyFont="1" applyFill="1" applyBorder="1" applyAlignment="1">
      <alignment horizontal="center"/>
    </xf>
    <xf numFmtId="2" fontId="2" fillId="0" borderId="4" xfId="11" applyNumberFormat="1" applyFont="1" applyFill="1" applyBorder="1" applyAlignment="1">
      <alignment horizontal="center"/>
    </xf>
    <xf numFmtId="2" fontId="2" fillId="0" borderId="4" xfId="8" applyNumberFormat="1" applyFont="1" applyFill="1" applyBorder="1" applyAlignment="1">
      <alignment horizontal="center"/>
    </xf>
    <xf numFmtId="4" fontId="2" fillId="0" borderId="4" xfId="11" applyNumberFormat="1" applyFont="1" applyFill="1" applyBorder="1" applyAlignment="1">
      <alignment horizontal="center"/>
    </xf>
    <xf numFmtId="0" fontId="2" fillId="0" borderId="26" xfId="11" applyFont="1" applyFill="1" applyBorder="1"/>
    <xf numFmtId="4" fontId="2" fillId="0" borderId="35" xfId="11" applyNumberFormat="1" applyFont="1" applyFill="1" applyBorder="1" applyAlignment="1">
      <alignment horizontal="center"/>
    </xf>
    <xf numFmtId="43" fontId="2" fillId="0" borderId="35" xfId="8" applyFont="1" applyFill="1" applyBorder="1" applyAlignment="1">
      <alignment horizontal="center"/>
    </xf>
    <xf numFmtId="0" fontId="3" fillId="0" borderId="0" xfId="11" applyFont="1" applyFill="1" applyBorder="1"/>
    <xf numFmtId="164" fontId="3" fillId="0" borderId="0" xfId="8" applyNumberFormat="1" applyFont="1" applyFill="1" applyBorder="1" applyAlignment="1">
      <alignment horizontal="center"/>
    </xf>
    <xf numFmtId="0" fontId="3" fillId="0" borderId="0" xfId="11" applyFont="1" applyFill="1" applyBorder="1" applyAlignment="1">
      <alignment horizontal="center"/>
    </xf>
    <xf numFmtId="0" fontId="2" fillId="2" borderId="68" xfId="11" applyFont="1" applyFill="1" applyBorder="1"/>
    <xf numFmtId="0" fontId="3" fillId="2" borderId="68" xfId="11" applyFont="1" applyFill="1" applyBorder="1"/>
    <xf numFmtId="0" fontId="3" fillId="0" borderId="68" xfId="11" applyFont="1" applyFill="1" applyBorder="1"/>
    <xf numFmtId="0" fontId="2" fillId="0" borderId="17" xfId="11" applyFont="1" applyFill="1" applyBorder="1" applyAlignment="1">
      <alignment horizontal="center" wrapText="1"/>
    </xf>
    <xf numFmtId="43" fontId="2" fillId="0" borderId="17" xfId="8" applyFont="1" applyFill="1" applyBorder="1" applyAlignment="1">
      <alignment horizontal="center"/>
    </xf>
    <xf numFmtId="4" fontId="2" fillId="0" borderId="17" xfId="11" applyNumberFormat="1" applyFont="1" applyFill="1" applyBorder="1" applyAlignment="1">
      <alignment horizontal="center"/>
    </xf>
    <xf numFmtId="4" fontId="2" fillId="0" borderId="61" xfId="11" applyNumberFormat="1" applyFont="1" applyFill="1" applyBorder="1" applyAlignment="1">
      <alignment horizontal="center"/>
    </xf>
    <xf numFmtId="4" fontId="2" fillId="0" borderId="5" xfId="11" applyNumberFormat="1" applyFont="1" applyFill="1" applyBorder="1" applyAlignment="1">
      <alignment horizontal="center"/>
    </xf>
    <xf numFmtId="0" fontId="1" fillId="0" borderId="0" xfId="0" applyFont="1" applyFill="1" applyAlignment="1">
      <alignment horizontal="center"/>
    </xf>
    <xf numFmtId="0" fontId="3" fillId="0" borderId="27" xfId="0" applyFont="1" applyFill="1" applyBorder="1" applyAlignment="1">
      <alignment wrapText="1"/>
    </xf>
    <xf numFmtId="0" fontId="14" fillId="0" borderId="4" xfId="0" applyFont="1" applyFill="1" applyBorder="1" applyAlignment="1">
      <alignment horizontal="right" wrapText="1"/>
    </xf>
    <xf numFmtId="0" fontId="14" fillId="0" borderId="4" xfId="0" applyFont="1" applyFill="1" applyBorder="1" applyAlignment="1">
      <alignment wrapText="1"/>
    </xf>
    <xf numFmtId="0" fontId="3" fillId="0" borderId="19" xfId="5" applyFont="1" applyFill="1" applyBorder="1" applyAlignment="1">
      <alignment wrapText="1"/>
    </xf>
    <xf numFmtId="0" fontId="3" fillId="0" borderId="4" xfId="5" applyFont="1" applyFill="1" applyBorder="1" applyAlignment="1">
      <alignment horizontal="right" wrapText="1"/>
    </xf>
    <xf numFmtId="4" fontId="3" fillId="0" borderId="4" xfId="0" applyNumberFormat="1" applyFont="1" applyFill="1" applyBorder="1" applyAlignment="1">
      <alignment horizontal="center" wrapText="1"/>
    </xf>
    <xf numFmtId="2" fontId="3" fillId="0" borderId="56" xfId="0" applyNumberFormat="1" applyFont="1" applyFill="1" applyBorder="1" applyAlignment="1">
      <alignment horizontal="center" wrapText="1"/>
    </xf>
    <xf numFmtId="0" fontId="3" fillId="0" borderId="20" xfId="0" applyFont="1" applyFill="1" applyBorder="1" applyAlignment="1">
      <alignment horizontal="center" wrapText="1"/>
    </xf>
    <xf numFmtId="40" fontId="3" fillId="0" borderId="53" xfId="0" applyNumberFormat="1" applyFont="1" applyFill="1" applyBorder="1" applyAlignment="1">
      <alignment horizontal="center" wrapText="1"/>
    </xf>
    <xf numFmtId="0" fontId="3" fillId="0" borderId="36" xfId="0" applyFont="1" applyFill="1" applyBorder="1" applyAlignment="1">
      <alignment wrapText="1"/>
    </xf>
    <xf numFmtId="0" fontId="3" fillId="0" borderId="3" xfId="0" applyFont="1" applyFill="1" applyBorder="1" applyAlignment="1">
      <alignment horizontal="right" wrapText="1"/>
    </xf>
    <xf numFmtId="0" fontId="3" fillId="0" borderId="3" xfId="0" applyFont="1" applyFill="1" applyBorder="1" applyAlignment="1">
      <alignment wrapText="1"/>
    </xf>
    <xf numFmtId="0" fontId="3" fillId="0" borderId="1" xfId="0" applyFont="1" applyFill="1" applyBorder="1" applyAlignment="1">
      <alignment horizontal="right" wrapText="1"/>
    </xf>
    <xf numFmtId="4" fontId="3" fillId="0" borderId="9" xfId="0" applyNumberFormat="1" applyFont="1" applyFill="1" applyBorder="1" applyAlignment="1">
      <alignment horizontal="center" wrapText="1"/>
    </xf>
    <xf numFmtId="4" fontId="3" fillId="0" borderId="55" xfId="0" applyNumberFormat="1" applyFont="1" applyFill="1" applyBorder="1" applyAlignment="1">
      <alignment horizontal="center" wrapText="1"/>
    </xf>
    <xf numFmtId="165" fontId="3" fillId="0" borderId="9" xfId="3" applyNumberFormat="1" applyFont="1" applyFill="1" applyBorder="1" applyAlignment="1">
      <alignment horizontal="center" wrapText="1"/>
    </xf>
    <xf numFmtId="0" fontId="3" fillId="0" borderId="9" xfId="0" applyFont="1" applyFill="1" applyBorder="1" applyAlignment="1">
      <alignment horizontal="center" wrapText="1"/>
    </xf>
    <xf numFmtId="0" fontId="3" fillId="0" borderId="9" xfId="0" applyFont="1" applyFill="1" applyBorder="1" applyAlignment="1">
      <alignment wrapText="1"/>
    </xf>
    <xf numFmtId="0" fontId="3" fillId="0" borderId="47" xfId="0" applyFont="1" applyFill="1" applyBorder="1" applyAlignment="1">
      <alignment wrapText="1"/>
    </xf>
    <xf numFmtId="2" fontId="3" fillId="0" borderId="17" xfId="1" applyNumberFormat="1" applyFont="1" applyFill="1" applyBorder="1" applyAlignment="1">
      <alignment horizontal="center" wrapText="1"/>
    </xf>
    <xf numFmtId="0" fontId="3" fillId="0" borderId="46" xfId="0" applyFont="1" applyFill="1" applyBorder="1" applyAlignment="1">
      <alignment wrapText="1"/>
    </xf>
    <xf numFmtId="0" fontId="3" fillId="0" borderId="1" xfId="0" applyFont="1" applyFill="1" applyBorder="1" applyAlignment="1">
      <alignment wrapText="1"/>
    </xf>
    <xf numFmtId="4" fontId="3" fillId="0" borderId="6" xfId="0" applyNumberFormat="1" applyFont="1" applyFill="1" applyBorder="1" applyAlignment="1">
      <alignment horizontal="center" wrapText="1"/>
    </xf>
    <xf numFmtId="4" fontId="3" fillId="0" borderId="54" xfId="0" applyNumberFormat="1" applyFont="1" applyFill="1" applyBorder="1" applyAlignment="1">
      <alignment horizontal="center" wrapText="1"/>
    </xf>
    <xf numFmtId="0" fontId="3" fillId="0" borderId="6" xfId="0" applyFont="1" applyFill="1" applyBorder="1" applyAlignment="1">
      <alignment wrapText="1"/>
    </xf>
    <xf numFmtId="0" fontId="3" fillId="0" borderId="36" xfId="5" applyFont="1" applyFill="1" applyBorder="1" applyAlignment="1">
      <alignment wrapText="1"/>
    </xf>
    <xf numFmtId="165" fontId="3" fillId="0" borderId="6" xfId="3" applyNumberFormat="1" applyFont="1" applyFill="1" applyBorder="1" applyAlignment="1">
      <alignment horizontal="center" wrapText="1"/>
    </xf>
    <xf numFmtId="0" fontId="3" fillId="0" borderId="6" xfId="0" applyFont="1" applyFill="1" applyBorder="1" applyAlignment="1">
      <alignment horizontal="center" wrapText="1"/>
    </xf>
    <xf numFmtId="0" fontId="3" fillId="0" borderId="43" xfId="0" applyFont="1" applyFill="1" applyBorder="1" applyAlignment="1">
      <alignment wrapText="1"/>
    </xf>
    <xf numFmtId="0" fontId="3" fillId="0" borderId="27" xfId="5" applyFont="1" applyFill="1" applyBorder="1" applyAlignment="1">
      <alignment wrapText="1"/>
    </xf>
    <xf numFmtId="0" fontId="3" fillId="0" borderId="20" xfId="0" applyFont="1" applyFill="1" applyBorder="1" applyAlignment="1">
      <alignment horizontal="right" wrapText="1"/>
    </xf>
    <xf numFmtId="4" fontId="3" fillId="0" borderId="64" xfId="0" applyNumberFormat="1" applyFont="1" applyFill="1" applyBorder="1" applyAlignment="1">
      <alignment horizontal="center" wrapText="1"/>
    </xf>
    <xf numFmtId="0" fontId="3" fillId="0" borderId="20" xfId="0" applyFont="1" applyFill="1" applyBorder="1" applyAlignment="1">
      <alignment wrapText="1"/>
    </xf>
    <xf numFmtId="2" fontId="3" fillId="0" borderId="57" xfId="0" applyNumberFormat="1" applyFont="1" applyFill="1" applyBorder="1" applyAlignment="1">
      <alignment horizontal="center" wrapText="1"/>
    </xf>
    <xf numFmtId="0" fontId="3" fillId="0" borderId="29" xfId="0" applyFont="1" applyFill="1" applyBorder="1" applyAlignment="1">
      <alignment horizontal="center" wrapText="1"/>
    </xf>
    <xf numFmtId="4" fontId="3" fillId="0" borderId="56" xfId="0" applyNumberFormat="1" applyFont="1" applyFill="1" applyBorder="1" applyAlignment="1">
      <alignment horizontal="center" wrapText="1"/>
    </xf>
    <xf numFmtId="9" fontId="3" fillId="0" borderId="19" xfId="3" applyFont="1" applyFill="1" applyBorder="1" applyAlignment="1">
      <alignment wrapText="1"/>
    </xf>
    <xf numFmtId="9" fontId="3" fillId="0" borderId="33" xfId="3" applyFont="1" applyFill="1" applyBorder="1" applyAlignment="1">
      <alignment wrapText="1"/>
    </xf>
    <xf numFmtId="0" fontId="3" fillId="0" borderId="18" xfId="0" applyFont="1" applyFill="1" applyBorder="1" applyAlignment="1">
      <alignment wrapText="1"/>
    </xf>
    <xf numFmtId="2" fontId="3" fillId="0" borderId="53" xfId="1" applyNumberFormat="1" applyFont="1" applyFill="1" applyBorder="1" applyAlignment="1">
      <alignment horizontal="center" wrapText="1"/>
    </xf>
    <xf numFmtId="165" fontId="3" fillId="0" borderId="17" xfId="0" applyNumberFormat="1" applyFont="1" applyFill="1" applyBorder="1" applyAlignment="1">
      <alignment horizontal="center" wrapText="1"/>
    </xf>
    <xf numFmtId="165" fontId="3" fillId="0" borderId="35" xfId="3" applyNumberFormat="1" applyFont="1" applyFill="1" applyBorder="1" applyAlignment="1">
      <alignment horizontal="center" wrapText="1"/>
    </xf>
    <xf numFmtId="0" fontId="14" fillId="0" borderId="1" xfId="0" applyFont="1" applyFill="1" applyBorder="1" applyAlignment="1">
      <alignment horizontal="right" wrapText="1"/>
    </xf>
    <xf numFmtId="0" fontId="14" fillId="0" borderId="1" xfId="0" applyFont="1" applyFill="1" applyBorder="1" applyAlignment="1">
      <alignment wrapText="1"/>
    </xf>
    <xf numFmtId="0" fontId="3" fillId="0" borderId="30" xfId="0" applyFont="1" applyFill="1" applyBorder="1" applyAlignment="1">
      <alignment horizontal="right" wrapText="1"/>
    </xf>
    <xf numFmtId="43" fontId="3" fillId="0" borderId="30" xfId="1" applyFont="1" applyFill="1" applyBorder="1" applyAlignment="1">
      <alignment horizontal="right" wrapText="1"/>
    </xf>
    <xf numFmtId="2" fontId="3" fillId="0" borderId="54" xfId="1" applyNumberFormat="1" applyFont="1" applyFill="1" applyBorder="1" applyAlignment="1">
      <alignment horizontal="center" wrapText="1"/>
    </xf>
    <xf numFmtId="43" fontId="3" fillId="0" borderId="20" xfId="1" applyFont="1" applyFill="1" applyBorder="1" applyAlignment="1">
      <alignment horizontal="right" wrapText="1"/>
    </xf>
    <xf numFmtId="0" fontId="3" fillId="0" borderId="62" xfId="0" applyFont="1" applyFill="1" applyBorder="1" applyAlignment="1">
      <alignment wrapText="1"/>
    </xf>
    <xf numFmtId="165" fontId="3" fillId="0" borderId="27" xfId="3" applyNumberFormat="1" applyFont="1" applyFill="1" applyBorder="1" applyAlignment="1">
      <alignment horizontal="center" wrapText="1"/>
    </xf>
    <xf numFmtId="0" fontId="6" fillId="6" borderId="0" xfId="0" applyFont="1" applyFill="1" applyAlignment="1">
      <alignment horizontal="center" vertical="center"/>
    </xf>
    <xf numFmtId="0" fontId="19" fillId="6" borderId="0" xfId="0" applyFont="1" applyFill="1" applyAlignment="1">
      <alignment horizontal="center" vertical="center"/>
    </xf>
    <xf numFmtId="0" fontId="8" fillId="6" borderId="3" xfId="0" applyFont="1" applyFill="1" applyBorder="1" applyAlignment="1">
      <alignment horizontal="center" vertical="center"/>
    </xf>
    <xf numFmtId="0" fontId="20" fillId="0" borderId="0" xfId="0" applyFont="1" applyAlignment="1">
      <alignment horizontal="center" vertical="center"/>
    </xf>
    <xf numFmtId="0" fontId="21" fillId="0" borderId="0" xfId="0" applyFont="1" applyAlignment="1"/>
    <xf numFmtId="0" fontId="3" fillId="0" borderId="0" xfId="0" applyFont="1" applyAlignment="1">
      <alignment horizontal="center" vertical="center"/>
    </xf>
    <xf numFmtId="0" fontId="3" fillId="0" borderId="0" xfId="0" applyFont="1" applyAlignment="1"/>
    <xf numFmtId="0" fontId="3" fillId="0" borderId="0" xfId="11" applyFont="1" applyAlignment="1">
      <alignment horizontal="center" vertical="center"/>
    </xf>
    <xf numFmtId="0" fontId="3" fillId="0" borderId="3" xfId="11" applyFont="1" applyBorder="1" applyAlignment="1">
      <alignment horizontal="center" vertical="center"/>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 xfId="0" applyFont="1" applyBorder="1" applyAlignment="1">
      <alignment horizontal="center" wrapText="1"/>
    </xf>
    <xf numFmtId="0" fontId="4" fillId="0" borderId="15" xfId="0" applyFont="1" applyBorder="1" applyAlignment="1">
      <alignment horizontal="center" wrapText="1"/>
    </xf>
    <xf numFmtId="0" fontId="6" fillId="0" borderId="0" xfId="0" applyFont="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xf numFmtId="0" fontId="4" fillId="0" borderId="24" xfId="0" applyFont="1" applyBorder="1" applyAlignment="1">
      <alignment horizontal="center" wrapText="1"/>
    </xf>
    <xf numFmtId="0" fontId="4" fillId="0" borderId="38" xfId="0" applyFont="1" applyBorder="1" applyAlignment="1">
      <alignment horizontal="center" wrapText="1"/>
    </xf>
    <xf numFmtId="0" fontId="6" fillId="0" borderId="26" xfId="7" applyFont="1" applyBorder="1" applyAlignment="1">
      <alignment horizontal="center" vertical="center"/>
    </xf>
    <xf numFmtId="0" fontId="6" fillId="0" borderId="1" xfId="7" applyFont="1" applyBorder="1" applyAlignment="1">
      <alignment horizontal="center" vertical="center"/>
    </xf>
    <xf numFmtId="0" fontId="6" fillId="0" borderId="30" xfId="7" applyFont="1" applyBorder="1" applyAlignment="1">
      <alignment horizontal="center" vertical="center"/>
    </xf>
    <xf numFmtId="0" fontId="7" fillId="0" borderId="28" xfId="7" applyFont="1" applyBorder="1" applyAlignment="1">
      <alignment horizontal="center" vertical="center"/>
    </xf>
    <xf numFmtId="0" fontId="7" fillId="0" borderId="0" xfId="7" applyFont="1" applyBorder="1" applyAlignment="1">
      <alignment horizontal="center" vertical="center"/>
    </xf>
    <xf numFmtId="0" fontId="7" fillId="0" borderId="31" xfId="7" applyFont="1" applyBorder="1" applyAlignment="1">
      <alignment horizontal="center" vertical="center"/>
    </xf>
    <xf numFmtId="0" fontId="7" fillId="0" borderId="35" xfId="7" applyFont="1" applyBorder="1" applyAlignment="1">
      <alignment horizontal="center" vertical="center"/>
    </xf>
    <xf numFmtId="0" fontId="7" fillId="0" borderId="3" xfId="7" applyFont="1" applyBorder="1" applyAlignment="1">
      <alignment horizontal="center" vertical="center"/>
    </xf>
    <xf numFmtId="0" fontId="7" fillId="0" borderId="29" xfId="7" applyFont="1" applyBorder="1" applyAlignment="1">
      <alignment horizontal="center" vertical="center"/>
    </xf>
    <xf numFmtId="0" fontId="4" fillId="0" borderId="16" xfId="0" applyFont="1" applyBorder="1" applyAlignment="1">
      <alignment horizontal="center" wrapText="1"/>
    </xf>
    <xf numFmtId="0" fontId="4" fillId="0" borderId="39" xfId="0" applyFont="1" applyBorder="1" applyAlignment="1">
      <alignment horizontal="center" wrapText="1"/>
    </xf>
    <xf numFmtId="0" fontId="6" fillId="8" borderId="44" xfId="0" applyFont="1" applyFill="1" applyBorder="1" applyAlignment="1">
      <alignment vertical="center" wrapText="1"/>
    </xf>
    <xf numFmtId="0" fontId="6" fillId="8" borderId="45" xfId="0" applyFont="1" applyFill="1" applyBorder="1" applyAlignment="1">
      <alignment vertical="center" wrapText="1"/>
    </xf>
    <xf numFmtId="0" fontId="4" fillId="8" borderId="4" xfId="0" applyFont="1" applyFill="1" applyBorder="1" applyAlignment="1">
      <alignment horizontal="center" wrapText="1"/>
    </xf>
    <xf numFmtId="0" fontId="3" fillId="0" borderId="46" xfId="0" applyFont="1" applyFill="1" applyBorder="1" applyAlignment="1">
      <alignment horizontal="center" wrapText="1"/>
    </xf>
    <xf numFmtId="0" fontId="3" fillId="0" borderId="48" xfId="0" applyFont="1" applyFill="1" applyBorder="1" applyAlignment="1">
      <alignment horizontal="center" wrapText="1"/>
    </xf>
    <xf numFmtId="0" fontId="3" fillId="0" borderId="47" xfId="0" applyFont="1" applyFill="1" applyBorder="1" applyAlignment="1">
      <alignment horizontal="center" wrapText="1"/>
    </xf>
    <xf numFmtId="0" fontId="3" fillId="0" borderId="0" xfId="0" applyFont="1" applyFill="1" applyAlignment="1">
      <alignment horizontal="center" wrapText="1"/>
    </xf>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3" fillId="11" borderId="0" xfId="0" applyFont="1" applyFill="1" applyAlignment="1">
      <alignment wrapText="1"/>
    </xf>
    <xf numFmtId="0" fontId="7" fillId="6" borderId="0" xfId="0" applyFont="1" applyFill="1" applyAlignment="1">
      <alignment horizontal="center" vertical="center"/>
    </xf>
    <xf numFmtId="0" fontId="7" fillId="6" borderId="3" xfId="0" applyFont="1" applyFill="1" applyBorder="1" applyAlignment="1">
      <alignment horizontal="center" vertical="center"/>
    </xf>
    <xf numFmtId="0" fontId="5" fillId="6" borderId="37" xfId="0" applyFont="1" applyFill="1" applyBorder="1" applyAlignment="1">
      <alignment horizontal="center" vertical="center"/>
    </xf>
    <xf numFmtId="4" fontId="4" fillId="0" borderId="16" xfId="0" applyNumberFormat="1" applyFont="1" applyBorder="1" applyAlignment="1">
      <alignment horizontal="center" wrapText="1"/>
    </xf>
    <xf numFmtId="4" fontId="4" fillId="0" borderId="39" xfId="0" applyNumberFormat="1" applyFont="1" applyBorder="1" applyAlignment="1">
      <alignment horizontal="center" wrapText="1"/>
    </xf>
    <xf numFmtId="4" fontId="4" fillId="0" borderId="51" xfId="0" applyNumberFormat="1" applyFont="1" applyBorder="1" applyAlignment="1">
      <alignment horizontal="center" wrapText="1"/>
    </xf>
    <xf numFmtId="4" fontId="4" fillId="0" borderId="52" xfId="0" applyNumberFormat="1" applyFont="1" applyBorder="1" applyAlignment="1">
      <alignment horizontal="center" wrapText="1"/>
    </xf>
    <xf numFmtId="0" fontId="4" fillId="0" borderId="40" xfId="0" applyFont="1" applyBorder="1" applyAlignment="1">
      <alignment horizontal="center" wrapText="1"/>
    </xf>
    <xf numFmtId="0" fontId="4" fillId="0" borderId="41" xfId="0" applyFont="1" applyBorder="1" applyAlignment="1">
      <alignment horizontal="center" wrapText="1"/>
    </xf>
    <xf numFmtId="0" fontId="22" fillId="6" borderId="37" xfId="0" applyFont="1" applyFill="1" applyBorder="1" applyAlignment="1">
      <alignment horizontal="center" vertical="center"/>
    </xf>
    <xf numFmtId="0" fontId="4" fillId="0" borderId="65" xfId="0" applyFont="1" applyBorder="1" applyAlignment="1">
      <alignment horizontal="center" wrapText="1"/>
    </xf>
    <xf numFmtId="0" fontId="4" fillId="0" borderId="25" xfId="0" applyFont="1" applyBorder="1" applyAlignment="1">
      <alignment horizontal="center" wrapText="1"/>
    </xf>
    <xf numFmtId="0" fontId="4" fillId="0" borderId="15" xfId="0" applyFont="1" applyFill="1" applyBorder="1" applyAlignment="1">
      <alignment horizontal="center" wrapText="1"/>
    </xf>
    <xf numFmtId="0" fontId="6" fillId="6" borderId="0" xfId="6" applyFont="1" applyFill="1" applyAlignment="1">
      <alignment horizontal="center"/>
    </xf>
    <xf numFmtId="0" fontId="8" fillId="6" borderId="0" xfId="6" applyFont="1" applyFill="1" applyAlignment="1">
      <alignment horizontal="center"/>
    </xf>
    <xf numFmtId="0" fontId="8" fillId="6" borderId="3" xfId="6" applyFont="1" applyFill="1" applyBorder="1" applyAlignment="1">
      <alignment horizontal="center"/>
    </xf>
    <xf numFmtId="0" fontId="2" fillId="4" borderId="27" xfId="6" applyFont="1" applyFill="1" applyBorder="1" applyAlignment="1">
      <alignment horizontal="center"/>
    </xf>
    <xf numFmtId="0" fontId="2" fillId="4" borderId="20" xfId="6" applyFont="1" applyFill="1" applyBorder="1" applyAlignment="1">
      <alignment horizontal="center"/>
    </xf>
  </cellXfs>
  <cellStyles count="12">
    <cellStyle name="Comma" xfId="1" builtinId="3"/>
    <cellStyle name="Comma 2" xfId="8" xr:uid="{00000000-0005-0000-0000-000001000000}"/>
    <cellStyle name="Currency" xfId="2" builtinId="4"/>
    <cellStyle name="Currency 2" xfId="9" xr:uid="{00000000-0005-0000-0000-000003000000}"/>
    <cellStyle name="Normal" xfId="0" builtinId="0"/>
    <cellStyle name="Normal 2" xfId="4" xr:uid="{00000000-0005-0000-0000-000005000000}"/>
    <cellStyle name="Normal 2 2" xfId="7" xr:uid="{00000000-0005-0000-0000-000006000000}"/>
    <cellStyle name="Normal 2 3" xfId="11" xr:uid="{00000000-0005-0000-0000-000007000000}"/>
    <cellStyle name="Normal 3" xfId="5" xr:uid="{00000000-0005-0000-0000-000008000000}"/>
    <cellStyle name="Normal 3 2" xfId="6" xr:uid="{00000000-0005-0000-0000-000009000000}"/>
    <cellStyle name="Percent" xfId="3" builtinId="5"/>
    <cellStyle name="Percent 2" xfId="10" xr:uid="{00000000-0005-0000-0000-00000B000000}"/>
  </cellStyles>
  <dxfs count="0"/>
  <tableStyles count="0" defaultTableStyle="TableStyleMedium9" defaultPivotStyle="PivotStyleLight16"/>
  <colors>
    <mruColors>
      <color rgb="FFE4DFEC"/>
      <color rgb="FFFFCCFF"/>
      <color rgb="FFB1A0C7"/>
      <color rgb="FF00B0F0"/>
      <color rgb="FF60497A"/>
      <color rgb="FFB7DEE8"/>
      <color rgb="FFCCC0DA"/>
      <color rgb="FFC0C0C0"/>
      <color rgb="FF8064A2"/>
      <color rgb="FFE18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427657</xdr:colOff>
      <xdr:row>50</xdr:row>
      <xdr:rowOff>65695</xdr:rowOff>
    </xdr:to>
    <xdr:pic>
      <xdr:nvPicPr>
        <xdr:cNvPr id="8" name="Picture 7" descr="Student resolution adopting the proposed fee changes by UMW.">
          <a:extLst>
            <a:ext uri="{FF2B5EF4-FFF2-40B4-BE49-F238E27FC236}">
              <a16:creationId xmlns:a16="http://schemas.microsoft.com/office/drawing/2014/main" id="{5CA7F48E-BE5D-4A77-AF31-8554DB98ED78}"/>
            </a:ext>
          </a:extLst>
        </xdr:cNvPr>
        <xdr:cNvPicPr>
          <a:picLocks noChangeAspect="1"/>
        </xdr:cNvPicPr>
      </xdr:nvPicPr>
      <xdr:blipFill>
        <a:blip xmlns:r="http://schemas.openxmlformats.org/officeDocument/2006/relationships" r:embed="rId1"/>
        <a:stretch>
          <a:fillRect/>
        </a:stretch>
      </xdr:blipFill>
      <xdr:spPr>
        <a:xfrm>
          <a:off x="609600" y="323850"/>
          <a:ext cx="7742857" cy="78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4"/>
  <sheetViews>
    <sheetView tabSelected="1" workbookViewId="0">
      <selection sqref="A1:H1"/>
    </sheetView>
  </sheetViews>
  <sheetFormatPr defaultRowHeight="12.75" x14ac:dyDescent="0.2"/>
  <cols>
    <col min="1" max="1" width="27.42578125" customWidth="1"/>
    <col min="2" max="2" width="11.140625" style="139" customWidth="1"/>
    <col min="3" max="3" width="2.7109375" style="139" customWidth="1"/>
    <col min="4" max="4" width="11.85546875" customWidth="1"/>
    <col min="5" max="5" width="10.7109375" bestFit="1" customWidth="1"/>
    <col min="6" max="6" width="2.7109375" customWidth="1"/>
    <col min="7" max="7" width="11.28515625" customWidth="1"/>
    <col min="8" max="8" width="10.7109375" customWidth="1"/>
    <col min="257" max="257" width="21.5703125" customWidth="1"/>
    <col min="258" max="258" width="12" customWidth="1"/>
    <col min="259" max="259" width="2.7109375" customWidth="1"/>
    <col min="260" max="260" width="11.85546875" customWidth="1"/>
    <col min="261" max="261" width="10.7109375" bestFit="1" customWidth="1"/>
    <col min="262" max="262" width="2.7109375" customWidth="1"/>
    <col min="263" max="263" width="11.28515625" customWidth="1"/>
    <col min="264" max="264" width="10.7109375" customWidth="1"/>
    <col min="513" max="513" width="21.5703125" customWidth="1"/>
    <col min="514" max="514" width="12" customWidth="1"/>
    <col min="515" max="515" width="2.7109375" customWidth="1"/>
    <col min="516" max="516" width="11.85546875" customWidth="1"/>
    <col min="517" max="517" width="10.7109375" bestFit="1" customWidth="1"/>
    <col min="518" max="518" width="2.7109375" customWidth="1"/>
    <col min="519" max="519" width="11.28515625" customWidth="1"/>
    <col min="520" max="520" width="10.7109375" customWidth="1"/>
    <col min="769" max="769" width="21.5703125" customWidth="1"/>
    <col min="770" max="770" width="12" customWidth="1"/>
    <col min="771" max="771" width="2.7109375" customWidth="1"/>
    <col min="772" max="772" width="11.85546875" customWidth="1"/>
    <col min="773" max="773" width="10.7109375" bestFit="1" customWidth="1"/>
    <col min="774" max="774" width="2.7109375" customWidth="1"/>
    <col min="775" max="775" width="11.28515625" customWidth="1"/>
    <col min="776" max="776" width="10.7109375" customWidth="1"/>
    <col min="1025" max="1025" width="21.5703125" customWidth="1"/>
    <col min="1026" max="1026" width="12" customWidth="1"/>
    <col min="1027" max="1027" width="2.7109375" customWidth="1"/>
    <col min="1028" max="1028" width="11.85546875" customWidth="1"/>
    <col min="1029" max="1029" width="10.7109375" bestFit="1" customWidth="1"/>
    <col min="1030" max="1030" width="2.7109375" customWidth="1"/>
    <col min="1031" max="1031" width="11.28515625" customWidth="1"/>
    <col min="1032" max="1032" width="10.7109375" customWidth="1"/>
    <col min="1281" max="1281" width="21.5703125" customWidth="1"/>
    <col min="1282" max="1282" width="12" customWidth="1"/>
    <col min="1283" max="1283" width="2.7109375" customWidth="1"/>
    <col min="1284" max="1284" width="11.85546875" customWidth="1"/>
    <col min="1285" max="1285" width="10.7109375" bestFit="1" customWidth="1"/>
    <col min="1286" max="1286" width="2.7109375" customWidth="1"/>
    <col min="1287" max="1287" width="11.28515625" customWidth="1"/>
    <col min="1288" max="1288" width="10.7109375" customWidth="1"/>
    <col min="1537" max="1537" width="21.5703125" customWidth="1"/>
    <col min="1538" max="1538" width="12" customWidth="1"/>
    <col min="1539" max="1539" width="2.7109375" customWidth="1"/>
    <col min="1540" max="1540" width="11.85546875" customWidth="1"/>
    <col min="1541" max="1541" width="10.7109375" bestFit="1" customWidth="1"/>
    <col min="1542" max="1542" width="2.7109375" customWidth="1"/>
    <col min="1543" max="1543" width="11.28515625" customWidth="1"/>
    <col min="1544" max="1544" width="10.7109375" customWidth="1"/>
    <col min="1793" max="1793" width="21.5703125" customWidth="1"/>
    <col min="1794" max="1794" width="12" customWidth="1"/>
    <col min="1795" max="1795" width="2.7109375" customWidth="1"/>
    <col min="1796" max="1796" width="11.85546875" customWidth="1"/>
    <col min="1797" max="1797" width="10.7109375" bestFit="1" customWidth="1"/>
    <col min="1798" max="1798" width="2.7109375" customWidth="1"/>
    <col min="1799" max="1799" width="11.28515625" customWidth="1"/>
    <col min="1800" max="1800" width="10.7109375" customWidth="1"/>
    <col min="2049" max="2049" width="21.5703125" customWidth="1"/>
    <col min="2050" max="2050" width="12" customWidth="1"/>
    <col min="2051" max="2051" width="2.7109375" customWidth="1"/>
    <col min="2052" max="2052" width="11.85546875" customWidth="1"/>
    <col min="2053" max="2053" width="10.7109375" bestFit="1" customWidth="1"/>
    <col min="2054" max="2054" width="2.7109375" customWidth="1"/>
    <col min="2055" max="2055" width="11.28515625" customWidth="1"/>
    <col min="2056" max="2056" width="10.7109375" customWidth="1"/>
    <col min="2305" max="2305" width="21.5703125" customWidth="1"/>
    <col min="2306" max="2306" width="12" customWidth="1"/>
    <col min="2307" max="2307" width="2.7109375" customWidth="1"/>
    <col min="2308" max="2308" width="11.85546875" customWidth="1"/>
    <col min="2309" max="2309" width="10.7109375" bestFit="1" customWidth="1"/>
    <col min="2310" max="2310" width="2.7109375" customWidth="1"/>
    <col min="2311" max="2311" width="11.28515625" customWidth="1"/>
    <col min="2312" max="2312" width="10.7109375" customWidth="1"/>
    <col min="2561" max="2561" width="21.5703125" customWidth="1"/>
    <col min="2562" max="2562" width="12" customWidth="1"/>
    <col min="2563" max="2563" width="2.7109375" customWidth="1"/>
    <col min="2564" max="2564" width="11.85546875" customWidth="1"/>
    <col min="2565" max="2565" width="10.7109375" bestFit="1" customWidth="1"/>
    <col min="2566" max="2566" width="2.7109375" customWidth="1"/>
    <col min="2567" max="2567" width="11.28515625" customWidth="1"/>
    <col min="2568" max="2568" width="10.7109375" customWidth="1"/>
    <col min="2817" max="2817" width="21.5703125" customWidth="1"/>
    <col min="2818" max="2818" width="12" customWidth="1"/>
    <col min="2819" max="2819" width="2.7109375" customWidth="1"/>
    <col min="2820" max="2820" width="11.85546875" customWidth="1"/>
    <col min="2821" max="2821" width="10.7109375" bestFit="1" customWidth="1"/>
    <col min="2822" max="2822" width="2.7109375" customWidth="1"/>
    <col min="2823" max="2823" width="11.28515625" customWidth="1"/>
    <col min="2824" max="2824" width="10.7109375" customWidth="1"/>
    <col min="3073" max="3073" width="21.5703125" customWidth="1"/>
    <col min="3074" max="3074" width="12" customWidth="1"/>
    <col min="3075" max="3075" width="2.7109375" customWidth="1"/>
    <col min="3076" max="3076" width="11.85546875" customWidth="1"/>
    <col min="3077" max="3077" width="10.7109375" bestFit="1" customWidth="1"/>
    <col min="3078" max="3078" width="2.7109375" customWidth="1"/>
    <col min="3079" max="3079" width="11.28515625" customWidth="1"/>
    <col min="3080" max="3080" width="10.7109375" customWidth="1"/>
    <col min="3329" max="3329" width="21.5703125" customWidth="1"/>
    <col min="3330" max="3330" width="12" customWidth="1"/>
    <col min="3331" max="3331" width="2.7109375" customWidth="1"/>
    <col min="3332" max="3332" width="11.85546875" customWidth="1"/>
    <col min="3333" max="3333" width="10.7109375" bestFit="1" customWidth="1"/>
    <col min="3334" max="3334" width="2.7109375" customWidth="1"/>
    <col min="3335" max="3335" width="11.28515625" customWidth="1"/>
    <col min="3336" max="3336" width="10.7109375" customWidth="1"/>
    <col min="3585" max="3585" width="21.5703125" customWidth="1"/>
    <col min="3586" max="3586" width="12" customWidth="1"/>
    <col min="3587" max="3587" width="2.7109375" customWidth="1"/>
    <col min="3588" max="3588" width="11.85546875" customWidth="1"/>
    <col min="3589" max="3589" width="10.7109375" bestFit="1" customWidth="1"/>
    <col min="3590" max="3590" width="2.7109375" customWidth="1"/>
    <col min="3591" max="3591" width="11.28515625" customWidth="1"/>
    <col min="3592" max="3592" width="10.7109375" customWidth="1"/>
    <col min="3841" max="3841" width="21.5703125" customWidth="1"/>
    <col min="3842" max="3842" width="12" customWidth="1"/>
    <col min="3843" max="3843" width="2.7109375" customWidth="1"/>
    <col min="3844" max="3844" width="11.85546875" customWidth="1"/>
    <col min="3845" max="3845" width="10.7109375" bestFit="1" customWidth="1"/>
    <col min="3846" max="3846" width="2.7109375" customWidth="1"/>
    <col min="3847" max="3847" width="11.28515625" customWidth="1"/>
    <col min="3848" max="3848" width="10.7109375" customWidth="1"/>
    <col min="4097" max="4097" width="21.5703125" customWidth="1"/>
    <col min="4098" max="4098" width="12" customWidth="1"/>
    <col min="4099" max="4099" width="2.7109375" customWidth="1"/>
    <col min="4100" max="4100" width="11.85546875" customWidth="1"/>
    <col min="4101" max="4101" width="10.7109375" bestFit="1" customWidth="1"/>
    <col min="4102" max="4102" width="2.7109375" customWidth="1"/>
    <col min="4103" max="4103" width="11.28515625" customWidth="1"/>
    <col min="4104" max="4104" width="10.7109375" customWidth="1"/>
    <col min="4353" max="4353" width="21.5703125" customWidth="1"/>
    <col min="4354" max="4354" width="12" customWidth="1"/>
    <col min="4355" max="4355" width="2.7109375" customWidth="1"/>
    <col min="4356" max="4356" width="11.85546875" customWidth="1"/>
    <col min="4357" max="4357" width="10.7109375" bestFit="1" customWidth="1"/>
    <col min="4358" max="4358" width="2.7109375" customWidth="1"/>
    <col min="4359" max="4359" width="11.28515625" customWidth="1"/>
    <col min="4360" max="4360" width="10.7109375" customWidth="1"/>
    <col min="4609" max="4609" width="21.5703125" customWidth="1"/>
    <col min="4610" max="4610" width="12" customWidth="1"/>
    <col min="4611" max="4611" width="2.7109375" customWidth="1"/>
    <col min="4612" max="4612" width="11.85546875" customWidth="1"/>
    <col min="4613" max="4613" width="10.7109375" bestFit="1" customWidth="1"/>
    <col min="4614" max="4614" width="2.7109375" customWidth="1"/>
    <col min="4615" max="4615" width="11.28515625" customWidth="1"/>
    <col min="4616" max="4616" width="10.7109375" customWidth="1"/>
    <col min="4865" max="4865" width="21.5703125" customWidth="1"/>
    <col min="4866" max="4866" width="12" customWidth="1"/>
    <col min="4867" max="4867" width="2.7109375" customWidth="1"/>
    <col min="4868" max="4868" width="11.85546875" customWidth="1"/>
    <col min="4869" max="4869" width="10.7109375" bestFit="1" customWidth="1"/>
    <col min="4870" max="4870" width="2.7109375" customWidth="1"/>
    <col min="4871" max="4871" width="11.28515625" customWidth="1"/>
    <col min="4872" max="4872" width="10.7109375" customWidth="1"/>
    <col min="5121" max="5121" width="21.5703125" customWidth="1"/>
    <col min="5122" max="5122" width="12" customWidth="1"/>
    <col min="5123" max="5123" width="2.7109375" customWidth="1"/>
    <col min="5124" max="5124" width="11.85546875" customWidth="1"/>
    <col min="5125" max="5125" width="10.7109375" bestFit="1" customWidth="1"/>
    <col min="5126" max="5126" width="2.7109375" customWidth="1"/>
    <col min="5127" max="5127" width="11.28515625" customWidth="1"/>
    <col min="5128" max="5128" width="10.7109375" customWidth="1"/>
    <col min="5377" max="5377" width="21.5703125" customWidth="1"/>
    <col min="5378" max="5378" width="12" customWidth="1"/>
    <col min="5379" max="5379" width="2.7109375" customWidth="1"/>
    <col min="5380" max="5380" width="11.85546875" customWidth="1"/>
    <col min="5381" max="5381" width="10.7109375" bestFit="1" customWidth="1"/>
    <col min="5382" max="5382" width="2.7109375" customWidth="1"/>
    <col min="5383" max="5383" width="11.28515625" customWidth="1"/>
    <col min="5384" max="5384" width="10.7109375" customWidth="1"/>
    <col min="5633" max="5633" width="21.5703125" customWidth="1"/>
    <col min="5634" max="5634" width="12" customWidth="1"/>
    <col min="5635" max="5635" width="2.7109375" customWidth="1"/>
    <col min="5636" max="5636" width="11.85546875" customWidth="1"/>
    <col min="5637" max="5637" width="10.7109375" bestFit="1" customWidth="1"/>
    <col min="5638" max="5638" width="2.7109375" customWidth="1"/>
    <col min="5639" max="5639" width="11.28515625" customWidth="1"/>
    <col min="5640" max="5640" width="10.7109375" customWidth="1"/>
    <col min="5889" max="5889" width="21.5703125" customWidth="1"/>
    <col min="5890" max="5890" width="12" customWidth="1"/>
    <col min="5891" max="5891" width="2.7109375" customWidth="1"/>
    <col min="5892" max="5892" width="11.85546875" customWidth="1"/>
    <col min="5893" max="5893" width="10.7109375" bestFit="1" customWidth="1"/>
    <col min="5894" max="5894" width="2.7109375" customWidth="1"/>
    <col min="5895" max="5895" width="11.28515625" customWidth="1"/>
    <col min="5896" max="5896" width="10.7109375" customWidth="1"/>
    <col min="6145" max="6145" width="21.5703125" customWidth="1"/>
    <col min="6146" max="6146" width="12" customWidth="1"/>
    <col min="6147" max="6147" width="2.7109375" customWidth="1"/>
    <col min="6148" max="6148" width="11.85546875" customWidth="1"/>
    <col min="6149" max="6149" width="10.7109375" bestFit="1" customWidth="1"/>
    <col min="6150" max="6150" width="2.7109375" customWidth="1"/>
    <col min="6151" max="6151" width="11.28515625" customWidth="1"/>
    <col min="6152" max="6152" width="10.7109375" customWidth="1"/>
    <col min="6401" max="6401" width="21.5703125" customWidth="1"/>
    <col min="6402" max="6402" width="12" customWidth="1"/>
    <col min="6403" max="6403" width="2.7109375" customWidth="1"/>
    <col min="6404" max="6404" width="11.85546875" customWidth="1"/>
    <col min="6405" max="6405" width="10.7109375" bestFit="1" customWidth="1"/>
    <col min="6406" max="6406" width="2.7109375" customWidth="1"/>
    <col min="6407" max="6407" width="11.28515625" customWidth="1"/>
    <col min="6408" max="6408" width="10.7109375" customWidth="1"/>
    <col min="6657" max="6657" width="21.5703125" customWidth="1"/>
    <col min="6658" max="6658" width="12" customWidth="1"/>
    <col min="6659" max="6659" width="2.7109375" customWidth="1"/>
    <col min="6660" max="6660" width="11.85546875" customWidth="1"/>
    <col min="6661" max="6661" width="10.7109375" bestFit="1" customWidth="1"/>
    <col min="6662" max="6662" width="2.7109375" customWidth="1"/>
    <col min="6663" max="6663" width="11.28515625" customWidth="1"/>
    <col min="6664" max="6664" width="10.7109375" customWidth="1"/>
    <col min="6913" max="6913" width="21.5703125" customWidth="1"/>
    <col min="6914" max="6914" width="12" customWidth="1"/>
    <col min="6915" max="6915" width="2.7109375" customWidth="1"/>
    <col min="6916" max="6916" width="11.85546875" customWidth="1"/>
    <col min="6917" max="6917" width="10.7109375" bestFit="1" customWidth="1"/>
    <col min="6918" max="6918" width="2.7109375" customWidth="1"/>
    <col min="6919" max="6919" width="11.28515625" customWidth="1"/>
    <col min="6920" max="6920" width="10.7109375" customWidth="1"/>
    <col min="7169" max="7169" width="21.5703125" customWidth="1"/>
    <col min="7170" max="7170" width="12" customWidth="1"/>
    <col min="7171" max="7171" width="2.7109375" customWidth="1"/>
    <col min="7172" max="7172" width="11.85546875" customWidth="1"/>
    <col min="7173" max="7173" width="10.7109375" bestFit="1" customWidth="1"/>
    <col min="7174" max="7174" width="2.7109375" customWidth="1"/>
    <col min="7175" max="7175" width="11.28515625" customWidth="1"/>
    <col min="7176" max="7176" width="10.7109375" customWidth="1"/>
    <col min="7425" max="7425" width="21.5703125" customWidth="1"/>
    <col min="7426" max="7426" width="12" customWidth="1"/>
    <col min="7427" max="7427" width="2.7109375" customWidth="1"/>
    <col min="7428" max="7428" width="11.85546875" customWidth="1"/>
    <col min="7429" max="7429" width="10.7109375" bestFit="1" customWidth="1"/>
    <col min="7430" max="7430" width="2.7109375" customWidth="1"/>
    <col min="7431" max="7431" width="11.28515625" customWidth="1"/>
    <col min="7432" max="7432" width="10.7109375" customWidth="1"/>
    <col min="7681" max="7681" width="21.5703125" customWidth="1"/>
    <col min="7682" max="7682" width="12" customWidth="1"/>
    <col min="7683" max="7683" width="2.7109375" customWidth="1"/>
    <col min="7684" max="7684" width="11.85546875" customWidth="1"/>
    <col min="7685" max="7685" width="10.7109375" bestFit="1" customWidth="1"/>
    <col min="7686" max="7686" width="2.7109375" customWidth="1"/>
    <col min="7687" max="7687" width="11.28515625" customWidth="1"/>
    <col min="7688" max="7688" width="10.7109375" customWidth="1"/>
    <col min="7937" max="7937" width="21.5703125" customWidth="1"/>
    <col min="7938" max="7938" width="12" customWidth="1"/>
    <col min="7939" max="7939" width="2.7109375" customWidth="1"/>
    <col min="7940" max="7940" width="11.85546875" customWidth="1"/>
    <col min="7941" max="7941" width="10.7109375" bestFit="1" customWidth="1"/>
    <col min="7942" max="7942" width="2.7109375" customWidth="1"/>
    <col min="7943" max="7943" width="11.28515625" customWidth="1"/>
    <col min="7944" max="7944" width="10.7109375" customWidth="1"/>
    <col min="8193" max="8193" width="21.5703125" customWidth="1"/>
    <col min="8194" max="8194" width="12" customWidth="1"/>
    <col min="8195" max="8195" width="2.7109375" customWidth="1"/>
    <col min="8196" max="8196" width="11.85546875" customWidth="1"/>
    <col min="8197" max="8197" width="10.7109375" bestFit="1" customWidth="1"/>
    <col min="8198" max="8198" width="2.7109375" customWidth="1"/>
    <col min="8199" max="8199" width="11.28515625" customWidth="1"/>
    <col min="8200" max="8200" width="10.7109375" customWidth="1"/>
    <col min="8449" max="8449" width="21.5703125" customWidth="1"/>
    <col min="8450" max="8450" width="12" customWidth="1"/>
    <col min="8451" max="8451" width="2.7109375" customWidth="1"/>
    <col min="8452" max="8452" width="11.85546875" customWidth="1"/>
    <col min="8453" max="8453" width="10.7109375" bestFit="1" customWidth="1"/>
    <col min="8454" max="8454" width="2.7109375" customWidth="1"/>
    <col min="8455" max="8455" width="11.28515625" customWidth="1"/>
    <col min="8456" max="8456" width="10.7109375" customWidth="1"/>
    <col min="8705" max="8705" width="21.5703125" customWidth="1"/>
    <col min="8706" max="8706" width="12" customWidth="1"/>
    <col min="8707" max="8707" width="2.7109375" customWidth="1"/>
    <col min="8708" max="8708" width="11.85546875" customWidth="1"/>
    <col min="8709" max="8709" width="10.7109375" bestFit="1" customWidth="1"/>
    <col min="8710" max="8710" width="2.7109375" customWidth="1"/>
    <col min="8711" max="8711" width="11.28515625" customWidth="1"/>
    <col min="8712" max="8712" width="10.7109375" customWidth="1"/>
    <col min="8961" max="8961" width="21.5703125" customWidth="1"/>
    <col min="8962" max="8962" width="12" customWidth="1"/>
    <col min="8963" max="8963" width="2.7109375" customWidth="1"/>
    <col min="8964" max="8964" width="11.85546875" customWidth="1"/>
    <col min="8965" max="8965" width="10.7109375" bestFit="1" customWidth="1"/>
    <col min="8966" max="8966" width="2.7109375" customWidth="1"/>
    <col min="8967" max="8967" width="11.28515625" customWidth="1"/>
    <col min="8968" max="8968" width="10.7109375" customWidth="1"/>
    <col min="9217" max="9217" width="21.5703125" customWidth="1"/>
    <col min="9218" max="9218" width="12" customWidth="1"/>
    <col min="9219" max="9219" width="2.7109375" customWidth="1"/>
    <col min="9220" max="9220" width="11.85546875" customWidth="1"/>
    <col min="9221" max="9221" width="10.7109375" bestFit="1" customWidth="1"/>
    <col min="9222" max="9222" width="2.7109375" customWidth="1"/>
    <col min="9223" max="9223" width="11.28515625" customWidth="1"/>
    <col min="9224" max="9224" width="10.7109375" customWidth="1"/>
    <col min="9473" max="9473" width="21.5703125" customWidth="1"/>
    <col min="9474" max="9474" width="12" customWidth="1"/>
    <col min="9475" max="9475" width="2.7109375" customWidth="1"/>
    <col min="9476" max="9476" width="11.85546875" customWidth="1"/>
    <col min="9477" max="9477" width="10.7109375" bestFit="1" customWidth="1"/>
    <col min="9478" max="9478" width="2.7109375" customWidth="1"/>
    <col min="9479" max="9479" width="11.28515625" customWidth="1"/>
    <col min="9480" max="9480" width="10.7109375" customWidth="1"/>
    <col min="9729" max="9729" width="21.5703125" customWidth="1"/>
    <col min="9730" max="9730" width="12" customWidth="1"/>
    <col min="9731" max="9731" width="2.7109375" customWidth="1"/>
    <col min="9732" max="9732" width="11.85546875" customWidth="1"/>
    <col min="9733" max="9733" width="10.7109375" bestFit="1" customWidth="1"/>
    <col min="9734" max="9734" width="2.7109375" customWidth="1"/>
    <col min="9735" max="9735" width="11.28515625" customWidth="1"/>
    <col min="9736" max="9736" width="10.7109375" customWidth="1"/>
    <col min="9985" max="9985" width="21.5703125" customWidth="1"/>
    <col min="9986" max="9986" width="12" customWidth="1"/>
    <col min="9987" max="9987" width="2.7109375" customWidth="1"/>
    <col min="9988" max="9988" width="11.85546875" customWidth="1"/>
    <col min="9989" max="9989" width="10.7109375" bestFit="1" customWidth="1"/>
    <col min="9990" max="9990" width="2.7109375" customWidth="1"/>
    <col min="9991" max="9991" width="11.28515625" customWidth="1"/>
    <col min="9992" max="9992" width="10.7109375" customWidth="1"/>
    <col min="10241" max="10241" width="21.5703125" customWidth="1"/>
    <col min="10242" max="10242" width="12" customWidth="1"/>
    <col min="10243" max="10243" width="2.7109375" customWidth="1"/>
    <col min="10244" max="10244" width="11.85546875" customWidth="1"/>
    <col min="10245" max="10245" width="10.7109375" bestFit="1" customWidth="1"/>
    <col min="10246" max="10246" width="2.7109375" customWidth="1"/>
    <col min="10247" max="10247" width="11.28515625" customWidth="1"/>
    <col min="10248" max="10248" width="10.7109375" customWidth="1"/>
    <col min="10497" max="10497" width="21.5703125" customWidth="1"/>
    <col min="10498" max="10498" width="12" customWidth="1"/>
    <col min="10499" max="10499" width="2.7109375" customWidth="1"/>
    <col min="10500" max="10500" width="11.85546875" customWidth="1"/>
    <col min="10501" max="10501" width="10.7109375" bestFit="1" customWidth="1"/>
    <col min="10502" max="10502" width="2.7109375" customWidth="1"/>
    <col min="10503" max="10503" width="11.28515625" customWidth="1"/>
    <col min="10504" max="10504" width="10.7109375" customWidth="1"/>
    <col min="10753" max="10753" width="21.5703125" customWidth="1"/>
    <col min="10754" max="10754" width="12" customWidth="1"/>
    <col min="10755" max="10755" width="2.7109375" customWidth="1"/>
    <col min="10756" max="10756" width="11.85546875" customWidth="1"/>
    <col min="10757" max="10757" width="10.7109375" bestFit="1" customWidth="1"/>
    <col min="10758" max="10758" width="2.7109375" customWidth="1"/>
    <col min="10759" max="10759" width="11.28515625" customWidth="1"/>
    <col min="10760" max="10760" width="10.7109375" customWidth="1"/>
    <col min="11009" max="11009" width="21.5703125" customWidth="1"/>
    <col min="11010" max="11010" width="12" customWidth="1"/>
    <col min="11011" max="11011" width="2.7109375" customWidth="1"/>
    <col min="11012" max="11012" width="11.85546875" customWidth="1"/>
    <col min="11013" max="11013" width="10.7109375" bestFit="1" customWidth="1"/>
    <col min="11014" max="11014" width="2.7109375" customWidth="1"/>
    <col min="11015" max="11015" width="11.28515625" customWidth="1"/>
    <col min="11016" max="11016" width="10.7109375" customWidth="1"/>
    <col min="11265" max="11265" width="21.5703125" customWidth="1"/>
    <col min="11266" max="11266" width="12" customWidth="1"/>
    <col min="11267" max="11267" width="2.7109375" customWidth="1"/>
    <col min="11268" max="11268" width="11.85546875" customWidth="1"/>
    <col min="11269" max="11269" width="10.7109375" bestFit="1" customWidth="1"/>
    <col min="11270" max="11270" width="2.7109375" customWidth="1"/>
    <col min="11271" max="11271" width="11.28515625" customWidth="1"/>
    <col min="11272" max="11272" width="10.7109375" customWidth="1"/>
    <col min="11521" max="11521" width="21.5703125" customWidth="1"/>
    <col min="11522" max="11522" width="12" customWidth="1"/>
    <col min="11523" max="11523" width="2.7109375" customWidth="1"/>
    <col min="11524" max="11524" width="11.85546875" customWidth="1"/>
    <col min="11525" max="11525" width="10.7109375" bestFit="1" customWidth="1"/>
    <col min="11526" max="11526" width="2.7109375" customWidth="1"/>
    <col min="11527" max="11527" width="11.28515625" customWidth="1"/>
    <col min="11528" max="11528" width="10.7109375" customWidth="1"/>
    <col min="11777" max="11777" width="21.5703125" customWidth="1"/>
    <col min="11778" max="11778" width="12" customWidth="1"/>
    <col min="11779" max="11779" width="2.7109375" customWidth="1"/>
    <col min="11780" max="11780" width="11.85546875" customWidth="1"/>
    <col min="11781" max="11781" width="10.7109375" bestFit="1" customWidth="1"/>
    <col min="11782" max="11782" width="2.7109375" customWidth="1"/>
    <col min="11783" max="11783" width="11.28515625" customWidth="1"/>
    <col min="11784" max="11784" width="10.7109375" customWidth="1"/>
    <col min="12033" max="12033" width="21.5703125" customWidth="1"/>
    <col min="12034" max="12034" width="12" customWidth="1"/>
    <col min="12035" max="12035" width="2.7109375" customWidth="1"/>
    <col min="12036" max="12036" width="11.85546875" customWidth="1"/>
    <col min="12037" max="12037" width="10.7109375" bestFit="1" customWidth="1"/>
    <col min="12038" max="12038" width="2.7109375" customWidth="1"/>
    <col min="12039" max="12039" width="11.28515625" customWidth="1"/>
    <col min="12040" max="12040" width="10.7109375" customWidth="1"/>
    <col min="12289" max="12289" width="21.5703125" customWidth="1"/>
    <col min="12290" max="12290" width="12" customWidth="1"/>
    <col min="12291" max="12291" width="2.7109375" customWidth="1"/>
    <col min="12292" max="12292" width="11.85546875" customWidth="1"/>
    <col min="12293" max="12293" width="10.7109375" bestFit="1" customWidth="1"/>
    <col min="12294" max="12294" width="2.7109375" customWidth="1"/>
    <col min="12295" max="12295" width="11.28515625" customWidth="1"/>
    <col min="12296" max="12296" width="10.7109375" customWidth="1"/>
    <col min="12545" max="12545" width="21.5703125" customWidth="1"/>
    <col min="12546" max="12546" width="12" customWidth="1"/>
    <col min="12547" max="12547" width="2.7109375" customWidth="1"/>
    <col min="12548" max="12548" width="11.85546875" customWidth="1"/>
    <col min="12549" max="12549" width="10.7109375" bestFit="1" customWidth="1"/>
    <col min="12550" max="12550" width="2.7109375" customWidth="1"/>
    <col min="12551" max="12551" width="11.28515625" customWidth="1"/>
    <col min="12552" max="12552" width="10.7109375" customWidth="1"/>
    <col min="12801" max="12801" width="21.5703125" customWidth="1"/>
    <col min="12802" max="12802" width="12" customWidth="1"/>
    <col min="12803" max="12803" width="2.7109375" customWidth="1"/>
    <col min="12804" max="12804" width="11.85546875" customWidth="1"/>
    <col min="12805" max="12805" width="10.7109375" bestFit="1" customWidth="1"/>
    <col min="12806" max="12806" width="2.7109375" customWidth="1"/>
    <col min="12807" max="12807" width="11.28515625" customWidth="1"/>
    <col min="12808" max="12808" width="10.7109375" customWidth="1"/>
    <col min="13057" max="13057" width="21.5703125" customWidth="1"/>
    <col min="13058" max="13058" width="12" customWidth="1"/>
    <col min="13059" max="13059" width="2.7109375" customWidth="1"/>
    <col min="13060" max="13060" width="11.85546875" customWidth="1"/>
    <col min="13061" max="13061" width="10.7109375" bestFit="1" customWidth="1"/>
    <col min="13062" max="13062" width="2.7109375" customWidth="1"/>
    <col min="13063" max="13063" width="11.28515625" customWidth="1"/>
    <col min="13064" max="13064" width="10.7109375" customWidth="1"/>
    <col min="13313" max="13313" width="21.5703125" customWidth="1"/>
    <col min="13314" max="13314" width="12" customWidth="1"/>
    <col min="13315" max="13315" width="2.7109375" customWidth="1"/>
    <col min="13316" max="13316" width="11.85546875" customWidth="1"/>
    <col min="13317" max="13317" width="10.7109375" bestFit="1" customWidth="1"/>
    <col min="13318" max="13318" width="2.7109375" customWidth="1"/>
    <col min="13319" max="13319" width="11.28515625" customWidth="1"/>
    <col min="13320" max="13320" width="10.7109375" customWidth="1"/>
    <col min="13569" max="13569" width="21.5703125" customWidth="1"/>
    <col min="13570" max="13570" width="12" customWidth="1"/>
    <col min="13571" max="13571" width="2.7109375" customWidth="1"/>
    <col min="13572" max="13572" width="11.85546875" customWidth="1"/>
    <col min="13573" max="13573" width="10.7109375" bestFit="1" customWidth="1"/>
    <col min="13574" max="13574" width="2.7109375" customWidth="1"/>
    <col min="13575" max="13575" width="11.28515625" customWidth="1"/>
    <col min="13576" max="13576" width="10.7109375" customWidth="1"/>
    <col min="13825" max="13825" width="21.5703125" customWidth="1"/>
    <col min="13826" max="13826" width="12" customWidth="1"/>
    <col min="13827" max="13827" width="2.7109375" customWidth="1"/>
    <col min="13828" max="13828" width="11.85546875" customWidth="1"/>
    <col min="13829" max="13829" width="10.7109375" bestFit="1" customWidth="1"/>
    <col min="13830" max="13830" width="2.7109375" customWidth="1"/>
    <col min="13831" max="13831" width="11.28515625" customWidth="1"/>
    <col min="13832" max="13832" width="10.7109375" customWidth="1"/>
    <col min="14081" max="14081" width="21.5703125" customWidth="1"/>
    <col min="14082" max="14082" width="12" customWidth="1"/>
    <col min="14083" max="14083" width="2.7109375" customWidth="1"/>
    <col min="14084" max="14084" width="11.85546875" customWidth="1"/>
    <col min="14085" max="14085" width="10.7109375" bestFit="1" customWidth="1"/>
    <col min="14086" max="14086" width="2.7109375" customWidth="1"/>
    <col min="14087" max="14087" width="11.28515625" customWidth="1"/>
    <col min="14088" max="14088" width="10.7109375" customWidth="1"/>
    <col min="14337" max="14337" width="21.5703125" customWidth="1"/>
    <col min="14338" max="14338" width="12" customWidth="1"/>
    <col min="14339" max="14339" width="2.7109375" customWidth="1"/>
    <col min="14340" max="14340" width="11.85546875" customWidth="1"/>
    <col min="14341" max="14341" width="10.7109375" bestFit="1" customWidth="1"/>
    <col min="14342" max="14342" width="2.7109375" customWidth="1"/>
    <col min="14343" max="14343" width="11.28515625" customWidth="1"/>
    <col min="14344" max="14344" width="10.7109375" customWidth="1"/>
    <col min="14593" max="14593" width="21.5703125" customWidth="1"/>
    <col min="14594" max="14594" width="12" customWidth="1"/>
    <col min="14595" max="14595" width="2.7109375" customWidth="1"/>
    <col min="14596" max="14596" width="11.85546875" customWidth="1"/>
    <col min="14597" max="14597" width="10.7109375" bestFit="1" customWidth="1"/>
    <col min="14598" max="14598" width="2.7109375" customWidth="1"/>
    <col min="14599" max="14599" width="11.28515625" customWidth="1"/>
    <col min="14600" max="14600" width="10.7109375" customWidth="1"/>
    <col min="14849" max="14849" width="21.5703125" customWidth="1"/>
    <col min="14850" max="14850" width="12" customWidth="1"/>
    <col min="14851" max="14851" width="2.7109375" customWidth="1"/>
    <col min="14852" max="14852" width="11.85546875" customWidth="1"/>
    <col min="14853" max="14853" width="10.7109375" bestFit="1" customWidth="1"/>
    <col min="14854" max="14854" width="2.7109375" customWidth="1"/>
    <col min="14855" max="14855" width="11.28515625" customWidth="1"/>
    <col min="14856" max="14856" width="10.7109375" customWidth="1"/>
    <col min="15105" max="15105" width="21.5703125" customWidth="1"/>
    <col min="15106" max="15106" width="12" customWidth="1"/>
    <col min="15107" max="15107" width="2.7109375" customWidth="1"/>
    <col min="15108" max="15108" width="11.85546875" customWidth="1"/>
    <col min="15109" max="15109" width="10.7109375" bestFit="1" customWidth="1"/>
    <col min="15110" max="15110" width="2.7109375" customWidth="1"/>
    <col min="15111" max="15111" width="11.28515625" customWidth="1"/>
    <col min="15112" max="15112" width="10.7109375" customWidth="1"/>
    <col min="15361" max="15361" width="21.5703125" customWidth="1"/>
    <col min="15362" max="15362" width="12" customWidth="1"/>
    <col min="15363" max="15363" width="2.7109375" customWidth="1"/>
    <col min="15364" max="15364" width="11.85546875" customWidth="1"/>
    <col min="15365" max="15365" width="10.7109375" bestFit="1" customWidth="1"/>
    <col min="15366" max="15366" width="2.7109375" customWidth="1"/>
    <col min="15367" max="15367" width="11.28515625" customWidth="1"/>
    <col min="15368" max="15368" width="10.7109375" customWidth="1"/>
    <col min="15617" max="15617" width="21.5703125" customWidth="1"/>
    <col min="15618" max="15618" width="12" customWidth="1"/>
    <col min="15619" max="15619" width="2.7109375" customWidth="1"/>
    <col min="15620" max="15620" width="11.85546875" customWidth="1"/>
    <col min="15621" max="15621" width="10.7109375" bestFit="1" customWidth="1"/>
    <col min="15622" max="15622" width="2.7109375" customWidth="1"/>
    <col min="15623" max="15623" width="11.28515625" customWidth="1"/>
    <col min="15624" max="15624" width="10.7109375" customWidth="1"/>
    <col min="15873" max="15873" width="21.5703125" customWidth="1"/>
    <col min="15874" max="15874" width="12" customWidth="1"/>
    <col min="15875" max="15875" width="2.7109375" customWidth="1"/>
    <col min="15876" max="15876" width="11.85546875" customWidth="1"/>
    <col min="15877" max="15877" width="10.7109375" bestFit="1" customWidth="1"/>
    <col min="15878" max="15878" width="2.7109375" customWidth="1"/>
    <col min="15879" max="15879" width="11.28515625" customWidth="1"/>
    <col min="15880" max="15880" width="10.7109375" customWidth="1"/>
    <col min="16129" max="16129" width="21.5703125" customWidth="1"/>
    <col min="16130" max="16130" width="12" customWidth="1"/>
    <col min="16131" max="16131" width="2.7109375" customWidth="1"/>
    <col min="16132" max="16132" width="11.85546875" customWidth="1"/>
    <col min="16133" max="16133" width="10.7109375" bestFit="1" customWidth="1"/>
    <col min="16134" max="16134" width="2.7109375" customWidth="1"/>
    <col min="16135" max="16135" width="11.28515625" customWidth="1"/>
    <col min="16136" max="16136" width="10.7109375" customWidth="1"/>
  </cols>
  <sheetData>
    <row r="1" spans="1:16" ht="15" x14ac:dyDescent="0.2">
      <c r="A1" s="619" t="s">
        <v>55</v>
      </c>
      <c r="B1" s="619"/>
      <c r="C1" s="619"/>
      <c r="D1" s="619"/>
      <c r="E1" s="619"/>
      <c r="F1" s="619"/>
      <c r="G1" s="619"/>
      <c r="H1" s="619"/>
      <c r="I1" s="45"/>
      <c r="J1" s="45"/>
      <c r="K1" s="45"/>
      <c r="L1" s="45"/>
      <c r="M1" s="45"/>
      <c r="N1" s="45"/>
      <c r="O1" s="45"/>
    </row>
    <row r="2" spans="1:16" ht="14.25" x14ac:dyDescent="0.2">
      <c r="A2" s="620" t="s">
        <v>162</v>
      </c>
      <c r="B2" s="620"/>
      <c r="C2" s="620"/>
      <c r="D2" s="620"/>
      <c r="E2" s="620"/>
      <c r="F2" s="620"/>
      <c r="G2" s="620"/>
      <c r="H2" s="620"/>
      <c r="I2" s="45"/>
      <c r="J2" s="45"/>
      <c r="K2" s="45"/>
      <c r="L2" s="45"/>
      <c r="M2" s="45"/>
      <c r="N2" s="45"/>
      <c r="O2" s="45"/>
    </row>
    <row r="3" spans="1:16" ht="14.25" x14ac:dyDescent="0.2">
      <c r="A3" s="621" t="s">
        <v>754</v>
      </c>
      <c r="B3" s="621"/>
      <c r="C3" s="621"/>
      <c r="D3" s="621"/>
      <c r="E3" s="621"/>
      <c r="F3" s="621"/>
      <c r="G3" s="621"/>
      <c r="H3" s="621"/>
      <c r="I3" s="45"/>
      <c r="J3" s="45"/>
      <c r="K3" s="45"/>
      <c r="L3" s="45"/>
      <c r="M3" s="45"/>
      <c r="N3" s="45"/>
      <c r="O3" s="45"/>
    </row>
    <row r="4" spans="1:16" x14ac:dyDescent="0.2">
      <c r="A4" s="234"/>
      <c r="B4" s="235"/>
      <c r="C4" s="235"/>
      <c r="D4" s="234"/>
      <c r="E4" s="234"/>
      <c r="F4" s="234"/>
      <c r="G4" s="234"/>
      <c r="H4" s="234"/>
      <c r="I4" s="45"/>
      <c r="J4" s="45"/>
      <c r="K4" s="45"/>
      <c r="L4" s="45"/>
      <c r="M4" s="45"/>
      <c r="N4" s="45"/>
      <c r="O4" s="45"/>
    </row>
    <row r="5" spans="1:16" s="1" customFormat="1" ht="15" x14ac:dyDescent="0.2">
      <c r="A5" s="236" t="s">
        <v>337</v>
      </c>
      <c r="B5" s="237"/>
      <c r="C5" s="237"/>
      <c r="D5" s="237"/>
      <c r="E5" s="237"/>
      <c r="F5" s="237"/>
      <c r="G5" s="237"/>
      <c r="H5" s="237"/>
    </row>
    <row r="6" spans="1:16" s="1" customFormat="1" x14ac:dyDescent="0.2">
      <c r="B6" s="141"/>
      <c r="C6" s="141"/>
    </row>
    <row r="7" spans="1:16" s="1" customFormat="1" ht="25.5" x14ac:dyDescent="0.2">
      <c r="A7" s="142" t="s">
        <v>334</v>
      </c>
      <c r="B7" s="143" t="s">
        <v>751</v>
      </c>
      <c r="C7" s="144"/>
      <c r="D7" s="145" t="s">
        <v>850</v>
      </c>
      <c r="E7" s="145" t="s">
        <v>333</v>
      </c>
      <c r="F7" s="146"/>
      <c r="G7" s="145" t="s">
        <v>851</v>
      </c>
      <c r="H7" s="145" t="s">
        <v>333</v>
      </c>
    </row>
    <row r="8" spans="1:16" s="1" customFormat="1" x14ac:dyDescent="0.2">
      <c r="A8" s="147" t="s">
        <v>636</v>
      </c>
      <c r="B8" s="100">
        <v>2261.5</v>
      </c>
      <c r="C8" s="135"/>
      <c r="D8" s="100">
        <v>2261.5</v>
      </c>
      <c r="E8" s="134">
        <f>+D8/B8-1</f>
        <v>0</v>
      </c>
      <c r="F8" s="135"/>
      <c r="G8" s="100">
        <v>2329.35</v>
      </c>
      <c r="H8" s="138">
        <f>+G8/D8-1</f>
        <v>3.0002210921954431E-2</v>
      </c>
      <c r="I8" s="136"/>
      <c r="J8" s="148"/>
    </row>
    <row r="9" spans="1:16" s="1" customFormat="1" x14ac:dyDescent="0.2">
      <c r="A9" s="147" t="s">
        <v>635</v>
      </c>
      <c r="B9" s="100">
        <f>B8*1.5+0.15</f>
        <v>3392.4</v>
      </c>
      <c r="C9" s="135"/>
      <c r="D9" s="100">
        <v>3392.4</v>
      </c>
      <c r="E9" s="134">
        <f t="shared" ref="E9" si="0">+D9/B9-1</f>
        <v>0</v>
      </c>
      <c r="F9" s="135"/>
      <c r="G9" s="100">
        <v>3494.17</v>
      </c>
      <c r="H9" s="138">
        <f t="shared" ref="H9:H10" si="1">+G9/D9-1</f>
        <v>2.9999410446881258E-2</v>
      </c>
      <c r="I9" s="136"/>
    </row>
    <row r="10" spans="1:16" s="1" customFormat="1" x14ac:dyDescent="0.2">
      <c r="A10" s="147" t="s">
        <v>640</v>
      </c>
      <c r="B10" s="100">
        <f>B8+5695.2</f>
        <v>7956.7</v>
      </c>
      <c r="C10" s="135"/>
      <c r="D10" s="100">
        <v>7956.7</v>
      </c>
      <c r="E10" s="134">
        <f>+D10/B10-1</f>
        <v>0</v>
      </c>
      <c r="F10" s="135"/>
      <c r="G10" s="100">
        <v>8195.4</v>
      </c>
      <c r="H10" s="138">
        <f t="shared" si="1"/>
        <v>2.9999874319755593E-2</v>
      </c>
      <c r="I10" s="136"/>
      <c r="K10" s="152"/>
    </row>
    <row r="11" spans="1:16" s="1" customFormat="1" x14ac:dyDescent="0.2">
      <c r="A11" s="15"/>
      <c r="B11" s="132"/>
      <c r="C11" s="132"/>
      <c r="D11" s="131"/>
      <c r="E11" s="133"/>
      <c r="F11" s="132"/>
      <c r="G11" s="137"/>
      <c r="H11" s="129"/>
      <c r="I11" s="136"/>
      <c r="K11" s="152"/>
    </row>
    <row r="12" spans="1:16" x14ac:dyDescent="0.2">
      <c r="C12" s="149"/>
      <c r="D12" s="150"/>
      <c r="E12" s="123"/>
      <c r="G12" s="150"/>
      <c r="H12" s="123"/>
      <c r="L12" s="150"/>
    </row>
    <row r="13" spans="1:16" ht="15" x14ac:dyDescent="0.2">
      <c r="A13" s="140" t="s">
        <v>336</v>
      </c>
      <c r="B13" s="44"/>
      <c r="C13" s="44"/>
      <c r="D13" s="151"/>
      <c r="E13" s="130"/>
      <c r="F13" s="44"/>
      <c r="G13" s="151"/>
      <c r="H13" s="130"/>
    </row>
    <row r="14" spans="1:16" x14ac:dyDescent="0.2">
      <c r="A14" s="1"/>
      <c r="B14" s="141"/>
      <c r="C14" s="141"/>
      <c r="D14" s="152"/>
      <c r="E14" s="129"/>
      <c r="F14" s="1"/>
      <c r="G14" s="152"/>
      <c r="H14" s="129"/>
      <c r="M14" s="150"/>
    </row>
    <row r="15" spans="1:16" ht="40.9" customHeight="1" x14ac:dyDescent="0.2">
      <c r="A15" s="142" t="s">
        <v>334</v>
      </c>
      <c r="B15" s="153" t="s">
        <v>752</v>
      </c>
      <c r="C15" s="144"/>
      <c r="D15" s="145" t="s">
        <v>850</v>
      </c>
      <c r="E15" s="145" t="s">
        <v>333</v>
      </c>
      <c r="F15" s="146"/>
      <c r="G15" s="145" t="s">
        <v>851</v>
      </c>
      <c r="H15" s="145" t="s">
        <v>333</v>
      </c>
      <c r="M15" s="150"/>
      <c r="O15" s="150"/>
      <c r="P15" s="150"/>
    </row>
    <row r="16" spans="1:16" x14ac:dyDescent="0.2">
      <c r="A16" s="147" t="s">
        <v>636</v>
      </c>
      <c r="B16" s="128">
        <v>612.1</v>
      </c>
      <c r="C16" s="135"/>
      <c r="D16" s="128">
        <v>601.6</v>
      </c>
      <c r="E16" s="134">
        <f>+D16/B16-1</f>
        <v>-1.71540597941513E-2</v>
      </c>
      <c r="F16" s="135"/>
      <c r="G16" s="128">
        <v>608.35</v>
      </c>
      <c r="H16" s="134">
        <f>+G16/D16-1</f>
        <v>1.1220079787233939E-2</v>
      </c>
    </row>
    <row r="17" spans="1:11" x14ac:dyDescent="0.2">
      <c r="A17" s="147" t="s">
        <v>635</v>
      </c>
      <c r="B17" s="128">
        <f>B16+36</f>
        <v>648.1</v>
      </c>
      <c r="C17" s="135"/>
      <c r="D17" s="128">
        <v>638.6</v>
      </c>
      <c r="E17" s="134">
        <f t="shared" ref="E17:E18" si="2">+D17/B17-1</f>
        <v>-1.4658231754358875E-2</v>
      </c>
      <c r="F17" s="135"/>
      <c r="G17" s="128">
        <v>646.35</v>
      </c>
      <c r="H17" s="134">
        <f t="shared" ref="H17:H18" si="3">+G17/D17-1</f>
        <v>1.2135922330097193E-2</v>
      </c>
    </row>
    <row r="18" spans="1:11" x14ac:dyDescent="0.2">
      <c r="A18" s="147" t="s">
        <v>637</v>
      </c>
      <c r="B18" s="128">
        <v>648.1</v>
      </c>
      <c r="C18" s="135"/>
      <c r="D18" s="128">
        <v>638.6</v>
      </c>
      <c r="E18" s="134">
        <f t="shared" si="2"/>
        <v>-1.4658231754358875E-2</v>
      </c>
      <c r="F18" s="135"/>
      <c r="G18" s="128">
        <v>646.35</v>
      </c>
      <c r="H18" s="134">
        <f t="shared" si="3"/>
        <v>1.2135922330097193E-2</v>
      </c>
    </row>
    <row r="19" spans="1:11" x14ac:dyDescent="0.2">
      <c r="A19" s="15"/>
      <c r="B19" s="132"/>
      <c r="C19" s="132"/>
      <c r="D19" s="131"/>
      <c r="E19" s="133"/>
      <c r="F19" s="132"/>
      <c r="G19" s="131"/>
      <c r="H19" s="129"/>
    </row>
    <row r="20" spans="1:11" x14ac:dyDescent="0.2">
      <c r="A20" s="154"/>
      <c r="B20" s="149"/>
      <c r="C20" s="149"/>
      <c r="D20" s="150"/>
      <c r="E20" s="123"/>
      <c r="G20" s="150"/>
      <c r="H20" s="123"/>
    </row>
    <row r="21" spans="1:11" ht="15" x14ac:dyDescent="0.2">
      <c r="A21" s="140" t="s">
        <v>335</v>
      </c>
      <c r="B21" s="44"/>
      <c r="C21" s="44"/>
      <c r="D21" s="151"/>
      <c r="E21" s="130"/>
      <c r="F21" s="44"/>
      <c r="G21" s="151"/>
      <c r="H21" s="130"/>
    </row>
    <row r="22" spans="1:11" x14ac:dyDescent="0.2">
      <c r="A22" s="1"/>
      <c r="B22" s="141"/>
      <c r="C22" s="141"/>
      <c r="D22" s="152"/>
      <c r="E22" s="129"/>
      <c r="F22" s="1"/>
      <c r="G22" s="152"/>
      <c r="H22" s="129"/>
    </row>
    <row r="23" spans="1:11" ht="38.25" x14ac:dyDescent="0.2">
      <c r="A23" s="142" t="s">
        <v>334</v>
      </c>
      <c r="B23" s="153" t="s">
        <v>753</v>
      </c>
      <c r="C23" s="144"/>
      <c r="D23" s="145" t="s">
        <v>850</v>
      </c>
      <c r="E23" s="145" t="s">
        <v>333</v>
      </c>
      <c r="F23" s="146"/>
      <c r="G23" s="145" t="s">
        <v>851</v>
      </c>
      <c r="H23" s="145" t="s">
        <v>333</v>
      </c>
    </row>
    <row r="24" spans="1:11" x14ac:dyDescent="0.2">
      <c r="A24" s="155" t="s">
        <v>638</v>
      </c>
      <c r="B24" s="127">
        <f>SUM(B8,B16)</f>
        <v>2873.6</v>
      </c>
      <c r="C24" s="125"/>
      <c r="D24" s="127">
        <f>SUM(D8,D16)</f>
        <v>2863.1</v>
      </c>
      <c r="E24" s="126">
        <f>+D24/B24-1</f>
        <v>-3.6539532293986543E-3</v>
      </c>
      <c r="F24" s="125"/>
      <c r="G24" s="127">
        <f>G8+G16</f>
        <v>2937.7</v>
      </c>
      <c r="H24" s="124">
        <f>+G24/D24-1</f>
        <v>2.6055673919876954E-2</v>
      </c>
      <c r="K24" s="150"/>
    </row>
    <row r="25" spans="1:11" x14ac:dyDescent="0.2">
      <c r="A25" s="155" t="s">
        <v>332</v>
      </c>
      <c r="B25" s="127">
        <f>SUM(B9,B17)</f>
        <v>4040.5</v>
      </c>
      <c r="C25" s="125"/>
      <c r="D25" s="127">
        <f>SUM(D9,D17)</f>
        <v>4031</v>
      </c>
      <c r="E25" s="126">
        <f t="shared" ref="E25:E26" si="4">+D25/B25-1</f>
        <v>-2.3511941591387586E-3</v>
      </c>
      <c r="F25" s="125"/>
      <c r="G25" s="127">
        <f>G9+G17</f>
        <v>4140.5200000000004</v>
      </c>
      <c r="H25" s="124">
        <f t="shared" ref="H25:H26" si="5">+G25/D25-1</f>
        <v>2.7169436864301844E-2</v>
      </c>
    </row>
    <row r="26" spans="1:11" x14ac:dyDescent="0.2">
      <c r="A26" s="147" t="s">
        <v>639</v>
      </c>
      <c r="B26" s="127">
        <f>SUM(B10,B18)</f>
        <v>8604.7999999999993</v>
      </c>
      <c r="C26" s="125"/>
      <c r="D26" s="127">
        <f>SUM(D10,D18)</f>
        <v>8595.2999999999993</v>
      </c>
      <c r="E26" s="126">
        <f t="shared" si="4"/>
        <v>-1.1040349572332131E-3</v>
      </c>
      <c r="F26" s="125"/>
      <c r="G26" s="127">
        <f>G10+G18</f>
        <v>8841.75</v>
      </c>
      <c r="H26" s="124">
        <f t="shared" si="5"/>
        <v>2.8672646678999048E-2</v>
      </c>
    </row>
    <row r="27" spans="1:11" x14ac:dyDescent="0.2">
      <c r="A27" s="154"/>
      <c r="B27" s="149"/>
      <c r="C27" s="149"/>
      <c r="D27" s="150"/>
      <c r="E27" s="123"/>
      <c r="H27" s="123"/>
    </row>
    <row r="28" spans="1:11" x14ac:dyDescent="0.2">
      <c r="A28" s="154"/>
      <c r="B28" s="149"/>
      <c r="C28" s="149"/>
      <c r="D28" s="150"/>
      <c r="G28" s="150"/>
      <c r="H28" s="123"/>
    </row>
    <row r="29" spans="1:11" ht="12" customHeight="1" x14ac:dyDescent="0.2">
      <c r="A29" s="156"/>
      <c r="B29" s="157"/>
      <c r="C29" s="157"/>
      <c r="D29" s="157"/>
      <c r="E29" s="157"/>
      <c r="F29" s="157"/>
      <c r="G29" s="157"/>
      <c r="H29" s="157"/>
    </row>
    <row r="30" spans="1:11" x14ac:dyDescent="0.2">
      <c r="A30" s="157"/>
      <c r="B30" s="157"/>
      <c r="C30" s="157"/>
      <c r="D30" s="157"/>
      <c r="E30" s="157"/>
      <c r="F30" s="157"/>
      <c r="G30" s="157"/>
      <c r="H30" s="157"/>
    </row>
    <row r="31" spans="1:11" x14ac:dyDescent="0.2">
      <c r="A31" s="158"/>
      <c r="B31" s="149"/>
      <c r="C31" s="149"/>
      <c r="G31" s="150"/>
    </row>
    <row r="32" spans="1:11" ht="15.75" x14ac:dyDescent="0.25">
      <c r="A32" s="159"/>
      <c r="B32" s="160"/>
      <c r="C32" s="160"/>
    </row>
    <row r="33" spans="1:3" x14ac:dyDescent="0.2">
      <c r="A33" s="154"/>
      <c r="B33" s="149"/>
      <c r="C33" s="149"/>
    </row>
    <row r="34" spans="1:3" x14ac:dyDescent="0.2">
      <c r="A34" s="154"/>
      <c r="B34" s="149"/>
      <c r="C34" s="149"/>
    </row>
  </sheetData>
  <mergeCells count="3">
    <mergeCell ref="A1:H1"/>
    <mergeCell ref="A2:H2"/>
    <mergeCell ref="A3:H3"/>
  </mergeCells>
  <pageMargins left="0.75" right="0.75" top="1" bottom="1" header="0.5" footer="0.5"/>
  <pageSetup orientation="portrait" r:id="rId1"/>
  <headerFooter alignWithMargins="0">
    <oddFooter>&amp;L&amp;"Courier New,Regular"&amp;8&amp;F (&amp;A)&amp;R&amp;"Courier New,Regular"&amp;8&amp;D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04"/>
  <sheetViews>
    <sheetView topLeftCell="A37" workbookViewId="0">
      <selection activeCell="S55" sqref="S55"/>
    </sheetView>
  </sheetViews>
  <sheetFormatPr defaultRowHeight="12.75" x14ac:dyDescent="0.2"/>
  <cols>
    <col min="1" max="1" width="9.5703125" customWidth="1"/>
    <col min="2" max="2" width="10.7109375" customWidth="1"/>
    <col min="3" max="3" width="11.140625" style="3" customWidth="1"/>
    <col min="4" max="4" width="10.140625" style="3" bestFit="1" customWidth="1"/>
    <col min="5" max="5" width="11.28515625" style="3" bestFit="1" customWidth="1"/>
    <col min="6" max="6" width="10.42578125" style="3" bestFit="1" customWidth="1"/>
    <col min="7" max="8" width="9.28515625" style="3" bestFit="1" customWidth="1"/>
    <col min="9" max="9" width="12.7109375" style="3" customWidth="1"/>
    <col min="10" max="10" width="10.42578125" style="3" bestFit="1" customWidth="1"/>
    <col min="11" max="11" width="13.140625" style="3" customWidth="1"/>
    <col min="12" max="12" width="7.7109375" style="3" bestFit="1" customWidth="1"/>
    <col min="13" max="13" width="13.5703125" style="3" customWidth="1"/>
    <col min="14" max="14" width="10.140625" style="3" bestFit="1" customWidth="1"/>
    <col min="15" max="15" width="12.5703125" style="216" bestFit="1" customWidth="1"/>
    <col min="16" max="16" width="9.28515625" style="3" bestFit="1" customWidth="1"/>
    <col min="17" max="17" width="9.42578125" style="3" bestFit="1" customWidth="1"/>
    <col min="18" max="19" width="11.85546875" style="3" customWidth="1"/>
    <col min="20" max="20" width="9.140625" style="3"/>
    <col min="21" max="21" width="12.42578125" style="3" customWidth="1"/>
    <col min="22" max="22" width="12.28515625" style="3" customWidth="1"/>
    <col min="262" max="262" width="12.140625" customWidth="1"/>
    <col min="264" max="264" width="11.140625" bestFit="1" customWidth="1"/>
    <col min="274" max="274" width="12.42578125" bestFit="1" customWidth="1"/>
    <col min="275" max="275" width="11.140625" customWidth="1"/>
    <col min="277" max="277" width="10.85546875" customWidth="1"/>
    <col min="278" max="278" width="10.7109375" customWidth="1"/>
    <col min="518" max="518" width="12.140625" customWidth="1"/>
    <col min="520" max="520" width="11.140625" bestFit="1" customWidth="1"/>
    <col min="530" max="530" width="12.42578125" bestFit="1" customWidth="1"/>
    <col min="531" max="531" width="11.140625" customWidth="1"/>
    <col min="533" max="533" width="10.85546875" customWidth="1"/>
    <col min="534" max="534" width="10.7109375" customWidth="1"/>
    <col min="774" max="774" width="12.140625" customWidth="1"/>
    <col min="776" max="776" width="11.140625" bestFit="1" customWidth="1"/>
    <col min="786" max="786" width="12.42578125" bestFit="1" customWidth="1"/>
    <col min="787" max="787" width="11.140625" customWidth="1"/>
    <col min="789" max="789" width="10.85546875" customWidth="1"/>
    <col min="790" max="790" width="10.7109375" customWidth="1"/>
    <col min="1030" max="1030" width="12.140625" customWidth="1"/>
    <col min="1032" max="1032" width="11.140625" bestFit="1" customWidth="1"/>
    <col min="1042" max="1042" width="12.42578125" bestFit="1" customWidth="1"/>
    <col min="1043" max="1043" width="11.140625" customWidth="1"/>
    <col min="1045" max="1045" width="10.85546875" customWidth="1"/>
    <col min="1046" max="1046" width="10.7109375" customWidth="1"/>
    <col min="1286" max="1286" width="12.140625" customWidth="1"/>
    <col min="1288" max="1288" width="11.140625" bestFit="1" customWidth="1"/>
    <col min="1298" max="1298" width="12.42578125" bestFit="1" customWidth="1"/>
    <col min="1299" max="1299" width="11.140625" customWidth="1"/>
    <col min="1301" max="1301" width="10.85546875" customWidth="1"/>
    <col min="1302" max="1302" width="10.7109375" customWidth="1"/>
    <col min="1542" max="1542" width="12.140625" customWidth="1"/>
    <col min="1544" max="1544" width="11.140625" bestFit="1" customWidth="1"/>
    <col min="1554" max="1554" width="12.42578125" bestFit="1" customWidth="1"/>
    <col min="1555" max="1555" width="11.140625" customWidth="1"/>
    <col min="1557" max="1557" width="10.85546875" customWidth="1"/>
    <col min="1558" max="1558" width="10.7109375" customWidth="1"/>
    <col min="1798" max="1798" width="12.140625" customWidth="1"/>
    <col min="1800" max="1800" width="11.140625" bestFit="1" customWidth="1"/>
    <col min="1810" max="1810" width="12.42578125" bestFit="1" customWidth="1"/>
    <col min="1811" max="1811" width="11.140625" customWidth="1"/>
    <col min="1813" max="1813" width="10.85546875" customWidth="1"/>
    <col min="1814" max="1814" width="10.7109375" customWidth="1"/>
    <col min="2054" max="2054" width="12.140625" customWidth="1"/>
    <col min="2056" max="2056" width="11.140625" bestFit="1" customWidth="1"/>
    <col min="2066" max="2066" width="12.42578125" bestFit="1" customWidth="1"/>
    <col min="2067" max="2067" width="11.140625" customWidth="1"/>
    <col min="2069" max="2069" width="10.85546875" customWidth="1"/>
    <col min="2070" max="2070" width="10.7109375" customWidth="1"/>
    <col min="2310" max="2310" width="12.140625" customWidth="1"/>
    <col min="2312" max="2312" width="11.140625" bestFit="1" customWidth="1"/>
    <col min="2322" max="2322" width="12.42578125" bestFit="1" customWidth="1"/>
    <col min="2323" max="2323" width="11.140625" customWidth="1"/>
    <col min="2325" max="2325" width="10.85546875" customWidth="1"/>
    <col min="2326" max="2326" width="10.7109375" customWidth="1"/>
    <col min="2566" max="2566" width="12.140625" customWidth="1"/>
    <col min="2568" max="2568" width="11.140625" bestFit="1" customWidth="1"/>
    <col min="2578" max="2578" width="12.42578125" bestFit="1" customWidth="1"/>
    <col min="2579" max="2579" width="11.140625" customWidth="1"/>
    <col min="2581" max="2581" width="10.85546875" customWidth="1"/>
    <col min="2582" max="2582" width="10.7109375" customWidth="1"/>
    <col min="2822" max="2822" width="12.140625" customWidth="1"/>
    <col min="2824" max="2824" width="11.140625" bestFit="1" customWidth="1"/>
    <col min="2834" max="2834" width="12.42578125" bestFit="1" customWidth="1"/>
    <col min="2835" max="2835" width="11.140625" customWidth="1"/>
    <col min="2837" max="2837" width="10.85546875" customWidth="1"/>
    <col min="2838" max="2838" width="10.7109375" customWidth="1"/>
    <col min="3078" max="3078" width="12.140625" customWidth="1"/>
    <col min="3080" max="3080" width="11.140625" bestFit="1" customWidth="1"/>
    <col min="3090" max="3090" width="12.42578125" bestFit="1" customWidth="1"/>
    <col min="3091" max="3091" width="11.140625" customWidth="1"/>
    <col min="3093" max="3093" width="10.85546875" customWidth="1"/>
    <col min="3094" max="3094" width="10.7109375" customWidth="1"/>
    <col min="3334" max="3334" width="12.140625" customWidth="1"/>
    <col min="3336" max="3336" width="11.140625" bestFit="1" customWidth="1"/>
    <col min="3346" max="3346" width="12.42578125" bestFit="1" customWidth="1"/>
    <col min="3347" max="3347" width="11.140625" customWidth="1"/>
    <col min="3349" max="3349" width="10.85546875" customWidth="1"/>
    <col min="3350" max="3350" width="10.7109375" customWidth="1"/>
    <col min="3590" max="3590" width="12.140625" customWidth="1"/>
    <col min="3592" max="3592" width="11.140625" bestFit="1" customWidth="1"/>
    <col min="3602" max="3602" width="12.42578125" bestFit="1" customWidth="1"/>
    <col min="3603" max="3603" width="11.140625" customWidth="1"/>
    <col min="3605" max="3605" width="10.85546875" customWidth="1"/>
    <col min="3606" max="3606" width="10.7109375" customWidth="1"/>
    <col min="3846" max="3846" width="12.140625" customWidth="1"/>
    <col min="3848" max="3848" width="11.140625" bestFit="1" customWidth="1"/>
    <col min="3858" max="3858" width="12.42578125" bestFit="1" customWidth="1"/>
    <col min="3859" max="3859" width="11.140625" customWidth="1"/>
    <col min="3861" max="3861" width="10.85546875" customWidth="1"/>
    <col min="3862" max="3862" width="10.7109375" customWidth="1"/>
    <col min="4102" max="4102" width="12.140625" customWidth="1"/>
    <col min="4104" max="4104" width="11.140625" bestFit="1" customWidth="1"/>
    <col min="4114" max="4114" width="12.42578125" bestFit="1" customWidth="1"/>
    <col min="4115" max="4115" width="11.140625" customWidth="1"/>
    <col min="4117" max="4117" width="10.85546875" customWidth="1"/>
    <col min="4118" max="4118" width="10.7109375" customWidth="1"/>
    <col min="4358" max="4358" width="12.140625" customWidth="1"/>
    <col min="4360" max="4360" width="11.140625" bestFit="1" customWidth="1"/>
    <col min="4370" max="4370" width="12.42578125" bestFit="1" customWidth="1"/>
    <col min="4371" max="4371" width="11.140625" customWidth="1"/>
    <col min="4373" max="4373" width="10.85546875" customWidth="1"/>
    <col min="4374" max="4374" width="10.7109375" customWidth="1"/>
    <col min="4614" max="4614" width="12.140625" customWidth="1"/>
    <col min="4616" max="4616" width="11.140625" bestFit="1" customWidth="1"/>
    <col min="4626" max="4626" width="12.42578125" bestFit="1" customWidth="1"/>
    <col min="4627" max="4627" width="11.140625" customWidth="1"/>
    <col min="4629" max="4629" width="10.85546875" customWidth="1"/>
    <col min="4630" max="4630" width="10.7109375" customWidth="1"/>
    <col min="4870" max="4870" width="12.140625" customWidth="1"/>
    <col min="4872" max="4872" width="11.140625" bestFit="1" customWidth="1"/>
    <col min="4882" max="4882" width="12.42578125" bestFit="1" customWidth="1"/>
    <col min="4883" max="4883" width="11.140625" customWidth="1"/>
    <col min="4885" max="4885" width="10.85546875" customWidth="1"/>
    <col min="4886" max="4886" width="10.7109375" customWidth="1"/>
    <col min="5126" max="5126" width="12.140625" customWidth="1"/>
    <col min="5128" max="5128" width="11.140625" bestFit="1" customWidth="1"/>
    <col min="5138" max="5138" width="12.42578125" bestFit="1" customWidth="1"/>
    <col min="5139" max="5139" width="11.140625" customWidth="1"/>
    <col min="5141" max="5141" width="10.85546875" customWidth="1"/>
    <col min="5142" max="5142" width="10.7109375" customWidth="1"/>
    <col min="5382" max="5382" width="12.140625" customWidth="1"/>
    <col min="5384" max="5384" width="11.140625" bestFit="1" customWidth="1"/>
    <col min="5394" max="5394" width="12.42578125" bestFit="1" customWidth="1"/>
    <col min="5395" max="5395" width="11.140625" customWidth="1"/>
    <col min="5397" max="5397" width="10.85546875" customWidth="1"/>
    <col min="5398" max="5398" width="10.7109375" customWidth="1"/>
    <col min="5638" max="5638" width="12.140625" customWidth="1"/>
    <col min="5640" max="5640" width="11.140625" bestFit="1" customWidth="1"/>
    <col min="5650" max="5650" width="12.42578125" bestFit="1" customWidth="1"/>
    <col min="5651" max="5651" width="11.140625" customWidth="1"/>
    <col min="5653" max="5653" width="10.85546875" customWidth="1"/>
    <col min="5654" max="5654" width="10.7109375" customWidth="1"/>
    <col min="5894" max="5894" width="12.140625" customWidth="1"/>
    <col min="5896" max="5896" width="11.140625" bestFit="1" customWidth="1"/>
    <col min="5906" max="5906" width="12.42578125" bestFit="1" customWidth="1"/>
    <col min="5907" max="5907" width="11.140625" customWidth="1"/>
    <col min="5909" max="5909" width="10.85546875" customWidth="1"/>
    <col min="5910" max="5910" width="10.7109375" customWidth="1"/>
    <col min="6150" max="6150" width="12.140625" customWidth="1"/>
    <col min="6152" max="6152" width="11.140625" bestFit="1" customWidth="1"/>
    <col min="6162" max="6162" width="12.42578125" bestFit="1" customWidth="1"/>
    <col min="6163" max="6163" width="11.140625" customWidth="1"/>
    <col min="6165" max="6165" width="10.85546875" customWidth="1"/>
    <col min="6166" max="6166" width="10.7109375" customWidth="1"/>
    <col min="6406" max="6406" width="12.140625" customWidth="1"/>
    <col min="6408" max="6408" width="11.140625" bestFit="1" customWidth="1"/>
    <col min="6418" max="6418" width="12.42578125" bestFit="1" customWidth="1"/>
    <col min="6419" max="6419" width="11.140625" customWidth="1"/>
    <col min="6421" max="6421" width="10.85546875" customWidth="1"/>
    <col min="6422" max="6422" width="10.7109375" customWidth="1"/>
    <col min="6662" max="6662" width="12.140625" customWidth="1"/>
    <col min="6664" max="6664" width="11.140625" bestFit="1" customWidth="1"/>
    <col min="6674" max="6674" width="12.42578125" bestFit="1" customWidth="1"/>
    <col min="6675" max="6675" width="11.140625" customWidth="1"/>
    <col min="6677" max="6677" width="10.85546875" customWidth="1"/>
    <col min="6678" max="6678" width="10.7109375" customWidth="1"/>
    <col min="6918" max="6918" width="12.140625" customWidth="1"/>
    <col min="6920" max="6920" width="11.140625" bestFit="1" customWidth="1"/>
    <col min="6930" max="6930" width="12.42578125" bestFit="1" customWidth="1"/>
    <col min="6931" max="6931" width="11.140625" customWidth="1"/>
    <col min="6933" max="6933" width="10.85546875" customWidth="1"/>
    <col min="6934" max="6934" width="10.7109375" customWidth="1"/>
    <col min="7174" max="7174" width="12.140625" customWidth="1"/>
    <col min="7176" max="7176" width="11.140625" bestFit="1" customWidth="1"/>
    <col min="7186" max="7186" width="12.42578125" bestFit="1" customWidth="1"/>
    <col min="7187" max="7187" width="11.140625" customWidth="1"/>
    <col min="7189" max="7189" width="10.85546875" customWidth="1"/>
    <col min="7190" max="7190" width="10.7109375" customWidth="1"/>
    <col min="7430" max="7430" width="12.140625" customWidth="1"/>
    <col min="7432" max="7432" width="11.140625" bestFit="1" customWidth="1"/>
    <col min="7442" max="7442" width="12.42578125" bestFit="1" customWidth="1"/>
    <col min="7443" max="7443" width="11.140625" customWidth="1"/>
    <col min="7445" max="7445" width="10.85546875" customWidth="1"/>
    <col min="7446" max="7446" width="10.7109375" customWidth="1"/>
    <col min="7686" max="7686" width="12.140625" customWidth="1"/>
    <col min="7688" max="7688" width="11.140625" bestFit="1" customWidth="1"/>
    <col min="7698" max="7698" width="12.42578125" bestFit="1" customWidth="1"/>
    <col min="7699" max="7699" width="11.140625" customWidth="1"/>
    <col min="7701" max="7701" width="10.85546875" customWidth="1"/>
    <col min="7702" max="7702" width="10.7109375" customWidth="1"/>
    <col min="7942" max="7942" width="12.140625" customWidth="1"/>
    <col min="7944" max="7944" width="11.140625" bestFit="1" customWidth="1"/>
    <col min="7954" max="7954" width="12.42578125" bestFit="1" customWidth="1"/>
    <col min="7955" max="7955" width="11.140625" customWidth="1"/>
    <col min="7957" max="7957" width="10.85546875" customWidth="1"/>
    <col min="7958" max="7958" width="10.7109375" customWidth="1"/>
    <col min="8198" max="8198" width="12.140625" customWidth="1"/>
    <col min="8200" max="8200" width="11.140625" bestFit="1" customWidth="1"/>
    <col min="8210" max="8210" width="12.42578125" bestFit="1" customWidth="1"/>
    <col min="8211" max="8211" width="11.140625" customWidth="1"/>
    <col min="8213" max="8213" width="10.85546875" customWidth="1"/>
    <col min="8214" max="8214" width="10.7109375" customWidth="1"/>
    <col min="8454" max="8454" width="12.140625" customWidth="1"/>
    <col min="8456" max="8456" width="11.140625" bestFit="1" customWidth="1"/>
    <col min="8466" max="8466" width="12.42578125" bestFit="1" customWidth="1"/>
    <col min="8467" max="8467" width="11.140625" customWidth="1"/>
    <col min="8469" max="8469" width="10.85546875" customWidth="1"/>
    <col min="8470" max="8470" width="10.7109375" customWidth="1"/>
    <col min="8710" max="8710" width="12.140625" customWidth="1"/>
    <col min="8712" max="8712" width="11.140625" bestFit="1" customWidth="1"/>
    <col min="8722" max="8722" width="12.42578125" bestFit="1" customWidth="1"/>
    <col min="8723" max="8723" width="11.140625" customWidth="1"/>
    <col min="8725" max="8725" width="10.85546875" customWidth="1"/>
    <col min="8726" max="8726" width="10.7109375" customWidth="1"/>
    <col min="8966" max="8966" width="12.140625" customWidth="1"/>
    <col min="8968" max="8968" width="11.140625" bestFit="1" customWidth="1"/>
    <col min="8978" max="8978" width="12.42578125" bestFit="1" customWidth="1"/>
    <col min="8979" max="8979" width="11.140625" customWidth="1"/>
    <col min="8981" max="8981" width="10.85546875" customWidth="1"/>
    <col min="8982" max="8982" width="10.7109375" customWidth="1"/>
    <col min="9222" max="9222" width="12.140625" customWidth="1"/>
    <col min="9224" max="9224" width="11.140625" bestFit="1" customWidth="1"/>
    <col min="9234" max="9234" width="12.42578125" bestFit="1" customWidth="1"/>
    <col min="9235" max="9235" width="11.140625" customWidth="1"/>
    <col min="9237" max="9237" width="10.85546875" customWidth="1"/>
    <col min="9238" max="9238" width="10.7109375" customWidth="1"/>
    <col min="9478" max="9478" width="12.140625" customWidth="1"/>
    <col min="9480" max="9480" width="11.140625" bestFit="1" customWidth="1"/>
    <col min="9490" max="9490" width="12.42578125" bestFit="1" customWidth="1"/>
    <col min="9491" max="9491" width="11.140625" customWidth="1"/>
    <col min="9493" max="9493" width="10.85546875" customWidth="1"/>
    <col min="9494" max="9494" width="10.7109375" customWidth="1"/>
    <col min="9734" max="9734" width="12.140625" customWidth="1"/>
    <col min="9736" max="9736" width="11.140625" bestFit="1" customWidth="1"/>
    <col min="9746" max="9746" width="12.42578125" bestFit="1" customWidth="1"/>
    <col min="9747" max="9747" width="11.140625" customWidth="1"/>
    <col min="9749" max="9749" width="10.85546875" customWidth="1"/>
    <col min="9750" max="9750" width="10.7109375" customWidth="1"/>
    <col min="9990" max="9990" width="12.140625" customWidth="1"/>
    <col min="9992" max="9992" width="11.140625" bestFit="1" customWidth="1"/>
    <col min="10002" max="10002" width="12.42578125" bestFit="1" customWidth="1"/>
    <col min="10003" max="10003" width="11.140625" customWidth="1"/>
    <col min="10005" max="10005" width="10.85546875" customWidth="1"/>
    <col min="10006" max="10006" width="10.7109375" customWidth="1"/>
    <col min="10246" max="10246" width="12.140625" customWidth="1"/>
    <col min="10248" max="10248" width="11.140625" bestFit="1" customWidth="1"/>
    <col min="10258" max="10258" width="12.42578125" bestFit="1" customWidth="1"/>
    <col min="10259" max="10259" width="11.140625" customWidth="1"/>
    <col min="10261" max="10261" width="10.85546875" customWidth="1"/>
    <col min="10262" max="10262" width="10.7109375" customWidth="1"/>
    <col min="10502" max="10502" width="12.140625" customWidth="1"/>
    <col min="10504" max="10504" width="11.140625" bestFit="1" customWidth="1"/>
    <col min="10514" max="10514" width="12.42578125" bestFit="1" customWidth="1"/>
    <col min="10515" max="10515" width="11.140625" customWidth="1"/>
    <col min="10517" max="10517" width="10.85546875" customWidth="1"/>
    <col min="10518" max="10518" width="10.7109375" customWidth="1"/>
    <col min="10758" max="10758" width="12.140625" customWidth="1"/>
    <col min="10760" max="10760" width="11.140625" bestFit="1" customWidth="1"/>
    <col min="10770" max="10770" width="12.42578125" bestFit="1" customWidth="1"/>
    <col min="10771" max="10771" width="11.140625" customWidth="1"/>
    <col min="10773" max="10773" width="10.85546875" customWidth="1"/>
    <col min="10774" max="10774" width="10.7109375" customWidth="1"/>
    <col min="11014" max="11014" width="12.140625" customWidth="1"/>
    <col min="11016" max="11016" width="11.140625" bestFit="1" customWidth="1"/>
    <col min="11026" max="11026" width="12.42578125" bestFit="1" customWidth="1"/>
    <col min="11027" max="11027" width="11.140625" customWidth="1"/>
    <col min="11029" max="11029" width="10.85546875" customWidth="1"/>
    <col min="11030" max="11030" width="10.7109375" customWidth="1"/>
    <col min="11270" max="11270" width="12.140625" customWidth="1"/>
    <col min="11272" max="11272" width="11.140625" bestFit="1" customWidth="1"/>
    <col min="11282" max="11282" width="12.42578125" bestFit="1" customWidth="1"/>
    <col min="11283" max="11283" width="11.140625" customWidth="1"/>
    <col min="11285" max="11285" width="10.85546875" customWidth="1"/>
    <col min="11286" max="11286" width="10.7109375" customWidth="1"/>
    <col min="11526" max="11526" width="12.140625" customWidth="1"/>
    <col min="11528" max="11528" width="11.140625" bestFit="1" customWidth="1"/>
    <col min="11538" max="11538" width="12.42578125" bestFit="1" customWidth="1"/>
    <col min="11539" max="11539" width="11.140625" customWidth="1"/>
    <col min="11541" max="11541" width="10.85546875" customWidth="1"/>
    <col min="11542" max="11542" width="10.7109375" customWidth="1"/>
    <col min="11782" max="11782" width="12.140625" customWidth="1"/>
    <col min="11784" max="11784" width="11.140625" bestFit="1" customWidth="1"/>
    <col min="11794" max="11794" width="12.42578125" bestFit="1" customWidth="1"/>
    <col min="11795" max="11795" width="11.140625" customWidth="1"/>
    <col min="11797" max="11797" width="10.85546875" customWidth="1"/>
    <col min="11798" max="11798" width="10.7109375" customWidth="1"/>
    <col min="12038" max="12038" width="12.140625" customWidth="1"/>
    <col min="12040" max="12040" width="11.140625" bestFit="1" customWidth="1"/>
    <col min="12050" max="12050" width="12.42578125" bestFit="1" customWidth="1"/>
    <col min="12051" max="12051" width="11.140625" customWidth="1"/>
    <col min="12053" max="12053" width="10.85546875" customWidth="1"/>
    <col min="12054" max="12054" width="10.7109375" customWidth="1"/>
    <col min="12294" max="12294" width="12.140625" customWidth="1"/>
    <col min="12296" max="12296" width="11.140625" bestFit="1" customWidth="1"/>
    <col min="12306" max="12306" width="12.42578125" bestFit="1" customWidth="1"/>
    <col min="12307" max="12307" width="11.140625" customWidth="1"/>
    <col min="12309" max="12309" width="10.85546875" customWidth="1"/>
    <col min="12310" max="12310" width="10.7109375" customWidth="1"/>
    <col min="12550" max="12550" width="12.140625" customWidth="1"/>
    <col min="12552" max="12552" width="11.140625" bestFit="1" customWidth="1"/>
    <col min="12562" max="12562" width="12.42578125" bestFit="1" customWidth="1"/>
    <col min="12563" max="12563" width="11.140625" customWidth="1"/>
    <col min="12565" max="12565" width="10.85546875" customWidth="1"/>
    <col min="12566" max="12566" width="10.7109375" customWidth="1"/>
    <col min="12806" max="12806" width="12.140625" customWidth="1"/>
    <col min="12808" max="12808" width="11.140625" bestFit="1" customWidth="1"/>
    <col min="12818" max="12818" width="12.42578125" bestFit="1" customWidth="1"/>
    <col min="12819" max="12819" width="11.140625" customWidth="1"/>
    <col min="12821" max="12821" width="10.85546875" customWidth="1"/>
    <col min="12822" max="12822" width="10.7109375" customWidth="1"/>
    <col min="13062" max="13062" width="12.140625" customWidth="1"/>
    <col min="13064" max="13064" width="11.140625" bestFit="1" customWidth="1"/>
    <col min="13074" max="13074" width="12.42578125" bestFit="1" customWidth="1"/>
    <col min="13075" max="13075" width="11.140625" customWidth="1"/>
    <col min="13077" max="13077" width="10.85546875" customWidth="1"/>
    <col min="13078" max="13078" width="10.7109375" customWidth="1"/>
    <col min="13318" max="13318" width="12.140625" customWidth="1"/>
    <col min="13320" max="13320" width="11.140625" bestFit="1" customWidth="1"/>
    <col min="13330" max="13330" width="12.42578125" bestFit="1" customWidth="1"/>
    <col min="13331" max="13331" width="11.140625" customWidth="1"/>
    <col min="13333" max="13333" width="10.85546875" customWidth="1"/>
    <col min="13334" max="13334" width="10.7109375" customWidth="1"/>
    <col min="13574" max="13574" width="12.140625" customWidth="1"/>
    <col min="13576" max="13576" width="11.140625" bestFit="1" customWidth="1"/>
    <col min="13586" max="13586" width="12.42578125" bestFit="1" customWidth="1"/>
    <col min="13587" max="13587" width="11.140625" customWidth="1"/>
    <col min="13589" max="13589" width="10.85546875" customWidth="1"/>
    <col min="13590" max="13590" width="10.7109375" customWidth="1"/>
    <col min="13830" max="13830" width="12.140625" customWidth="1"/>
    <col min="13832" max="13832" width="11.140625" bestFit="1" customWidth="1"/>
    <col min="13842" max="13842" width="12.42578125" bestFit="1" customWidth="1"/>
    <col min="13843" max="13843" width="11.140625" customWidth="1"/>
    <col min="13845" max="13845" width="10.85546875" customWidth="1"/>
    <col min="13846" max="13846" width="10.7109375" customWidth="1"/>
    <col min="14086" max="14086" width="12.140625" customWidth="1"/>
    <col min="14088" max="14088" width="11.140625" bestFit="1" customWidth="1"/>
    <col min="14098" max="14098" width="12.42578125" bestFit="1" customWidth="1"/>
    <col min="14099" max="14099" width="11.140625" customWidth="1"/>
    <col min="14101" max="14101" width="10.85546875" customWidth="1"/>
    <col min="14102" max="14102" width="10.7109375" customWidth="1"/>
    <col min="14342" max="14342" width="12.140625" customWidth="1"/>
    <col min="14344" max="14344" width="11.140625" bestFit="1" customWidth="1"/>
    <col min="14354" max="14354" width="12.42578125" bestFit="1" customWidth="1"/>
    <col min="14355" max="14355" width="11.140625" customWidth="1"/>
    <col min="14357" max="14357" width="10.85546875" customWidth="1"/>
    <col min="14358" max="14358" width="10.7109375" customWidth="1"/>
    <col min="14598" max="14598" width="12.140625" customWidth="1"/>
    <col min="14600" max="14600" width="11.140625" bestFit="1" customWidth="1"/>
    <col min="14610" max="14610" width="12.42578125" bestFit="1" customWidth="1"/>
    <col min="14611" max="14611" width="11.140625" customWidth="1"/>
    <col min="14613" max="14613" width="10.85546875" customWidth="1"/>
    <col min="14614" max="14614" width="10.7109375" customWidth="1"/>
    <col min="14854" max="14854" width="12.140625" customWidth="1"/>
    <col min="14856" max="14856" width="11.140625" bestFit="1" customWidth="1"/>
    <col min="14866" max="14866" width="12.42578125" bestFit="1" customWidth="1"/>
    <col min="14867" max="14867" width="11.140625" customWidth="1"/>
    <col min="14869" max="14869" width="10.85546875" customWidth="1"/>
    <col min="14870" max="14870" width="10.7109375" customWidth="1"/>
    <col min="15110" max="15110" width="12.140625" customWidth="1"/>
    <col min="15112" max="15112" width="11.140625" bestFit="1" customWidth="1"/>
    <col min="15122" max="15122" width="12.42578125" bestFit="1" customWidth="1"/>
    <col min="15123" max="15123" width="11.140625" customWidth="1"/>
    <col min="15125" max="15125" width="10.85546875" customWidth="1"/>
    <col min="15126" max="15126" width="10.7109375" customWidth="1"/>
    <col min="15366" max="15366" width="12.140625" customWidth="1"/>
    <col min="15368" max="15368" width="11.140625" bestFit="1" customWidth="1"/>
    <col min="15378" max="15378" width="12.42578125" bestFit="1" customWidth="1"/>
    <col min="15379" max="15379" width="11.140625" customWidth="1"/>
    <col min="15381" max="15381" width="10.85546875" customWidth="1"/>
    <col min="15382" max="15382" width="10.7109375" customWidth="1"/>
    <col min="15622" max="15622" width="12.140625" customWidth="1"/>
    <col min="15624" max="15624" width="11.140625" bestFit="1" customWidth="1"/>
    <col min="15634" max="15634" width="12.42578125" bestFit="1" customWidth="1"/>
    <col min="15635" max="15635" width="11.140625" customWidth="1"/>
    <col min="15637" max="15637" width="10.85546875" customWidth="1"/>
    <col min="15638" max="15638" width="10.7109375" customWidth="1"/>
    <col min="15878" max="15878" width="12.140625" customWidth="1"/>
    <col min="15880" max="15880" width="11.140625" bestFit="1" customWidth="1"/>
    <col min="15890" max="15890" width="12.42578125" bestFit="1" customWidth="1"/>
    <col min="15891" max="15891" width="11.140625" customWidth="1"/>
    <col min="15893" max="15893" width="10.85546875" customWidth="1"/>
    <col min="15894" max="15894" width="10.7109375" customWidth="1"/>
    <col min="16134" max="16134" width="12.140625" customWidth="1"/>
    <col min="16136" max="16136" width="11.140625" bestFit="1" customWidth="1"/>
    <col min="16146" max="16146" width="12.42578125" bestFit="1" customWidth="1"/>
    <col min="16147" max="16147" width="11.140625" customWidth="1"/>
    <col min="16149" max="16149" width="10.85546875" customWidth="1"/>
    <col min="16150" max="16150" width="10.7109375" customWidth="1"/>
  </cols>
  <sheetData>
    <row r="1" spans="1:22" s="119" customFormat="1" ht="18" x14ac:dyDescent="0.25">
      <c r="A1" s="622" t="s">
        <v>55</v>
      </c>
      <c r="B1" s="623"/>
      <c r="C1" s="623"/>
      <c r="D1" s="623"/>
      <c r="E1" s="623"/>
      <c r="F1" s="623"/>
      <c r="G1" s="623"/>
      <c r="H1" s="623"/>
      <c r="I1" s="623"/>
      <c r="J1" s="623"/>
      <c r="K1" s="623"/>
      <c r="L1" s="623"/>
      <c r="M1" s="623"/>
      <c r="N1" s="623"/>
      <c r="O1" s="623"/>
      <c r="P1" s="623"/>
      <c r="Q1" s="623"/>
      <c r="R1" s="623"/>
      <c r="S1" s="623"/>
      <c r="T1" s="623"/>
      <c r="U1" s="623"/>
      <c r="V1" s="623"/>
    </row>
    <row r="2" spans="1:22" s="119" customFormat="1" x14ac:dyDescent="0.2">
      <c r="A2" s="624" t="s">
        <v>754</v>
      </c>
      <c r="B2" s="625"/>
      <c r="C2" s="625"/>
      <c r="D2" s="625"/>
      <c r="E2" s="625"/>
      <c r="F2" s="625"/>
      <c r="G2" s="625"/>
      <c r="H2" s="625"/>
      <c r="I2" s="625"/>
      <c r="J2" s="625"/>
      <c r="K2" s="625"/>
      <c r="L2" s="625"/>
      <c r="M2" s="625"/>
      <c r="N2" s="625"/>
      <c r="O2" s="625"/>
      <c r="P2" s="625"/>
      <c r="Q2" s="625"/>
      <c r="R2" s="625"/>
      <c r="S2" s="625"/>
      <c r="T2" s="625"/>
      <c r="U2" s="625"/>
      <c r="V2" s="625"/>
    </row>
    <row r="3" spans="1:22" s="119" customFormat="1" x14ac:dyDescent="0.2">
      <c r="A3" s="624" t="s">
        <v>44</v>
      </c>
      <c r="B3" s="625"/>
      <c r="C3" s="625"/>
      <c r="D3" s="625"/>
      <c r="E3" s="625"/>
      <c r="F3" s="625"/>
      <c r="G3" s="625"/>
      <c r="H3" s="625"/>
      <c r="I3" s="625"/>
      <c r="J3" s="625"/>
      <c r="K3" s="625"/>
      <c r="L3" s="625"/>
      <c r="M3" s="625"/>
      <c r="N3" s="625"/>
      <c r="O3" s="625"/>
      <c r="P3" s="625"/>
      <c r="Q3" s="625"/>
      <c r="R3" s="625"/>
      <c r="S3" s="625"/>
      <c r="T3" s="625"/>
      <c r="U3" s="625"/>
      <c r="V3" s="625"/>
    </row>
    <row r="4" spans="1:22" ht="5.25" customHeight="1" x14ac:dyDescent="0.2">
      <c r="A4" s="4"/>
      <c r="B4" s="5"/>
      <c r="C4" s="180"/>
      <c r="D4" s="180"/>
      <c r="E4" s="180"/>
      <c r="F4" s="180"/>
      <c r="G4" s="180"/>
      <c r="H4" s="180"/>
      <c r="I4" s="180"/>
      <c r="J4" s="180"/>
      <c r="K4" s="181"/>
      <c r="L4" s="181"/>
      <c r="M4" s="86"/>
      <c r="N4" s="86"/>
      <c r="O4" s="86"/>
      <c r="P4" s="86"/>
      <c r="Q4" s="86"/>
      <c r="R4" s="86"/>
      <c r="S4" s="86"/>
      <c r="T4" s="181"/>
      <c r="U4" s="182"/>
      <c r="V4" s="183"/>
    </row>
    <row r="5" spans="1:22" s="119" customFormat="1" x14ac:dyDescent="0.2">
      <c r="A5" s="120" t="s">
        <v>331</v>
      </c>
      <c r="B5" s="121"/>
      <c r="C5" s="184"/>
      <c r="D5" s="184"/>
      <c r="E5" s="184"/>
      <c r="F5" s="184"/>
      <c r="G5" s="184"/>
      <c r="H5" s="184"/>
      <c r="I5" s="184"/>
      <c r="J5" s="184"/>
      <c r="K5" s="185"/>
      <c r="L5" s="185"/>
      <c r="M5" s="122"/>
      <c r="N5" s="122"/>
      <c r="O5" s="122"/>
      <c r="P5" s="122"/>
      <c r="Q5" s="122"/>
      <c r="R5" s="122"/>
      <c r="S5" s="122"/>
      <c r="T5" s="184"/>
      <c r="U5" s="186"/>
      <c r="V5" s="187" t="s">
        <v>43</v>
      </c>
    </row>
    <row r="6" spans="1:22" ht="6" customHeight="1" thickBot="1" x14ac:dyDescent="0.25">
      <c r="A6" s="7"/>
      <c r="B6" s="8"/>
      <c r="C6" s="188"/>
      <c r="D6" s="188"/>
      <c r="E6" s="188"/>
      <c r="F6" s="188"/>
      <c r="G6" s="233"/>
      <c r="H6" s="233"/>
      <c r="I6" s="188"/>
      <c r="J6" s="188"/>
      <c r="K6" s="189"/>
      <c r="L6" s="189"/>
      <c r="M6" s="87"/>
      <c r="N6" s="87"/>
      <c r="O6" s="87"/>
      <c r="P6" s="87"/>
      <c r="Q6" s="87"/>
      <c r="R6" s="87"/>
      <c r="S6" s="87"/>
      <c r="T6" s="189"/>
      <c r="U6" s="190"/>
      <c r="V6" s="191"/>
    </row>
    <row r="7" spans="1:22" ht="45" x14ac:dyDescent="0.2">
      <c r="A7" s="9"/>
      <c r="B7" s="9"/>
      <c r="C7" s="88"/>
      <c r="D7" s="88"/>
      <c r="E7" s="88" t="s">
        <v>107</v>
      </c>
      <c r="F7" s="192" t="s">
        <v>147</v>
      </c>
      <c r="G7" s="517"/>
      <c r="H7" s="232"/>
      <c r="I7" s="88"/>
      <c r="J7" s="88"/>
      <c r="K7" s="88" t="s">
        <v>103</v>
      </c>
      <c r="L7" s="88"/>
      <c r="M7" s="88" t="s">
        <v>856</v>
      </c>
      <c r="N7" s="88"/>
      <c r="O7" s="88"/>
      <c r="P7" s="192" t="s">
        <v>147</v>
      </c>
      <c r="Q7" s="192"/>
      <c r="R7" s="192"/>
      <c r="S7" s="88"/>
      <c r="T7" s="88" t="s">
        <v>20</v>
      </c>
      <c r="U7" s="88" t="s">
        <v>20</v>
      </c>
      <c r="V7" s="88"/>
    </row>
    <row r="8" spans="1:22" ht="22.5" x14ac:dyDescent="0.2">
      <c r="A8" s="10" t="s">
        <v>21</v>
      </c>
      <c r="B8" s="10" t="s">
        <v>22</v>
      </c>
      <c r="C8" s="89"/>
      <c r="D8" s="89" t="s">
        <v>24</v>
      </c>
      <c r="E8" s="89" t="s">
        <v>108</v>
      </c>
      <c r="F8" s="89" t="s">
        <v>149</v>
      </c>
      <c r="G8" s="89"/>
      <c r="H8" s="231" t="s">
        <v>241</v>
      </c>
      <c r="I8" s="89" t="s">
        <v>25</v>
      </c>
      <c r="J8" s="89" t="s">
        <v>242</v>
      </c>
      <c r="K8" s="89" t="s">
        <v>104</v>
      </c>
      <c r="L8" s="89"/>
      <c r="M8" s="89" t="s">
        <v>105</v>
      </c>
      <c r="N8" s="89" t="s">
        <v>26</v>
      </c>
      <c r="O8" s="89" t="s">
        <v>190</v>
      </c>
      <c r="P8" s="89" t="s">
        <v>148</v>
      </c>
      <c r="Q8" s="89" t="s">
        <v>329</v>
      </c>
      <c r="R8" s="89" t="s">
        <v>436</v>
      </c>
      <c r="S8" s="89" t="s">
        <v>27</v>
      </c>
      <c r="T8" s="89" t="s">
        <v>24</v>
      </c>
      <c r="U8" s="89" t="s">
        <v>38</v>
      </c>
      <c r="V8" s="89" t="s">
        <v>20</v>
      </c>
    </row>
    <row r="9" spans="1:22" x14ac:dyDescent="0.2">
      <c r="A9" s="11" t="s">
        <v>28</v>
      </c>
      <c r="B9" s="11" t="s">
        <v>29</v>
      </c>
      <c r="C9" s="89" t="s">
        <v>23</v>
      </c>
      <c r="D9" s="90" t="s">
        <v>29</v>
      </c>
      <c r="E9" s="90" t="s">
        <v>106</v>
      </c>
      <c r="F9" s="90" t="s">
        <v>29</v>
      </c>
      <c r="G9" s="90"/>
      <c r="H9" s="90" t="s">
        <v>106</v>
      </c>
      <c r="I9" s="90" t="s">
        <v>29</v>
      </c>
      <c r="J9" s="90" t="s">
        <v>29</v>
      </c>
      <c r="K9" s="90" t="s">
        <v>29</v>
      </c>
      <c r="L9" s="90"/>
      <c r="M9" s="90" t="s">
        <v>106</v>
      </c>
      <c r="N9" s="90" t="s">
        <v>29</v>
      </c>
      <c r="O9" s="90" t="s">
        <v>29</v>
      </c>
      <c r="P9" s="90" t="s">
        <v>435</v>
      </c>
      <c r="Q9" s="90" t="s">
        <v>29</v>
      </c>
      <c r="R9" s="90" t="s">
        <v>29</v>
      </c>
      <c r="S9" s="90" t="s">
        <v>30</v>
      </c>
      <c r="T9" s="90" t="s">
        <v>29</v>
      </c>
      <c r="U9" s="90" t="s">
        <v>23</v>
      </c>
      <c r="V9" s="90" t="s">
        <v>30</v>
      </c>
    </row>
    <row r="10" spans="1:22" x14ac:dyDescent="0.2">
      <c r="A10" s="12">
        <v>1</v>
      </c>
      <c r="B10" s="108">
        <v>30</v>
      </c>
      <c r="C10" s="229">
        <v>188.5</v>
      </c>
      <c r="D10" s="193">
        <v>32.5</v>
      </c>
      <c r="E10" s="193">
        <v>9</v>
      </c>
      <c r="F10" s="193">
        <v>2.9</v>
      </c>
      <c r="G10" s="193"/>
      <c r="H10" s="194">
        <v>6</v>
      </c>
      <c r="I10" s="91" t="s">
        <v>102</v>
      </c>
      <c r="J10" s="91">
        <v>14.95</v>
      </c>
      <c r="K10" s="91">
        <v>2.0499999999999998</v>
      </c>
      <c r="L10" s="91"/>
      <c r="M10" s="91">
        <v>25</v>
      </c>
      <c r="N10" s="193" t="s">
        <v>102</v>
      </c>
      <c r="O10" s="91">
        <v>7.5</v>
      </c>
      <c r="P10" s="91">
        <v>20</v>
      </c>
      <c r="Q10" s="91">
        <v>12</v>
      </c>
      <c r="R10" s="91">
        <v>40</v>
      </c>
      <c r="S10" s="195">
        <f t="shared" ref="S10:S21" si="0">SUM(B10:R10)</f>
        <v>390.4</v>
      </c>
      <c r="T10" s="91">
        <v>3</v>
      </c>
      <c r="U10" s="230">
        <v>474.6</v>
      </c>
      <c r="V10" s="195">
        <f>SUM(S10:U10)</f>
        <v>868</v>
      </c>
    </row>
    <row r="11" spans="1:22" x14ac:dyDescent="0.2">
      <c r="A11" s="12">
        <v>2</v>
      </c>
      <c r="B11" s="108">
        <v>30</v>
      </c>
      <c r="C11" s="229">
        <f>$C$10*A11</f>
        <v>377</v>
      </c>
      <c r="D11" s="193">
        <v>32.5</v>
      </c>
      <c r="E11" s="193">
        <v>18</v>
      </c>
      <c r="F11" s="193">
        <f>$F$10*A11</f>
        <v>5.8</v>
      </c>
      <c r="G11" s="193"/>
      <c r="H11" s="194">
        <v>6</v>
      </c>
      <c r="I11" s="91" t="s">
        <v>102</v>
      </c>
      <c r="J11" s="91">
        <v>14.95</v>
      </c>
      <c r="K11" s="91">
        <v>4.0999999999999996</v>
      </c>
      <c r="L11" s="91"/>
      <c r="M11" s="91">
        <v>25</v>
      </c>
      <c r="N11" s="193" t="s">
        <v>102</v>
      </c>
      <c r="O11" s="91">
        <v>7.5</v>
      </c>
      <c r="P11" s="91">
        <v>20</v>
      </c>
      <c r="Q11" s="91">
        <v>12</v>
      </c>
      <c r="R11" s="91">
        <v>40</v>
      </c>
      <c r="S11" s="195">
        <f t="shared" si="0"/>
        <v>592.85</v>
      </c>
      <c r="T11" s="91">
        <v>6</v>
      </c>
      <c r="U11" s="230">
        <f t="shared" ref="U11:U21" si="1">$U$10*A11</f>
        <v>949.2</v>
      </c>
      <c r="V11" s="195">
        <f t="shared" ref="V11:V21" si="2">SUM(S11:U11)</f>
        <v>1548.0500000000002</v>
      </c>
    </row>
    <row r="12" spans="1:22" x14ac:dyDescent="0.2">
      <c r="A12" s="12">
        <v>3</v>
      </c>
      <c r="B12" s="108">
        <v>30</v>
      </c>
      <c r="C12" s="229">
        <f t="shared" ref="C12:C20" si="3">$C$10*A12</f>
        <v>565.5</v>
      </c>
      <c r="D12" s="193">
        <v>32.5</v>
      </c>
      <c r="E12" s="193">
        <v>27</v>
      </c>
      <c r="F12" s="193">
        <f t="shared" ref="F12:F21" si="4">$F$10*A12</f>
        <v>8.6999999999999993</v>
      </c>
      <c r="G12" s="193"/>
      <c r="H12" s="194">
        <v>6</v>
      </c>
      <c r="I12" s="91" t="s">
        <v>102</v>
      </c>
      <c r="J12" s="91">
        <v>14.95</v>
      </c>
      <c r="K12" s="91">
        <v>6.15</v>
      </c>
      <c r="L12" s="91"/>
      <c r="M12" s="91">
        <v>25</v>
      </c>
      <c r="N12" s="193" t="s">
        <v>102</v>
      </c>
      <c r="O12" s="91">
        <v>7.5</v>
      </c>
      <c r="P12" s="91">
        <v>20</v>
      </c>
      <c r="Q12" s="91">
        <v>12</v>
      </c>
      <c r="R12" s="91">
        <v>40</v>
      </c>
      <c r="S12" s="195">
        <f t="shared" si="0"/>
        <v>795.30000000000007</v>
      </c>
      <c r="T12" s="91">
        <v>9</v>
      </c>
      <c r="U12" s="230">
        <f t="shared" si="1"/>
        <v>1423.8000000000002</v>
      </c>
      <c r="V12" s="195">
        <f t="shared" si="2"/>
        <v>2228.1000000000004</v>
      </c>
    </row>
    <row r="13" spans="1:22" x14ac:dyDescent="0.2">
      <c r="A13" s="12">
        <v>4</v>
      </c>
      <c r="B13" s="108">
        <v>30</v>
      </c>
      <c r="C13" s="229">
        <f t="shared" si="3"/>
        <v>754</v>
      </c>
      <c r="D13" s="193">
        <v>32.5</v>
      </c>
      <c r="E13" s="193">
        <v>36</v>
      </c>
      <c r="F13" s="193">
        <f t="shared" si="4"/>
        <v>11.6</v>
      </c>
      <c r="G13" s="193"/>
      <c r="H13" s="194">
        <v>6</v>
      </c>
      <c r="I13" s="91" t="s">
        <v>102</v>
      </c>
      <c r="J13" s="91">
        <v>14.95</v>
      </c>
      <c r="K13" s="91">
        <v>8.1999999999999993</v>
      </c>
      <c r="L13" s="91"/>
      <c r="M13" s="91">
        <v>25</v>
      </c>
      <c r="N13" s="193" t="s">
        <v>102</v>
      </c>
      <c r="O13" s="91">
        <v>7.5</v>
      </c>
      <c r="P13" s="91">
        <v>20</v>
      </c>
      <c r="Q13" s="91">
        <v>12</v>
      </c>
      <c r="R13" s="91">
        <v>40</v>
      </c>
      <c r="S13" s="195">
        <f t="shared" si="0"/>
        <v>997.75000000000011</v>
      </c>
      <c r="T13" s="91">
        <v>12</v>
      </c>
      <c r="U13" s="230">
        <f t="shared" si="1"/>
        <v>1898.4</v>
      </c>
      <c r="V13" s="195">
        <f t="shared" si="2"/>
        <v>2908.15</v>
      </c>
    </row>
    <row r="14" spans="1:22" x14ac:dyDescent="0.2">
      <c r="A14" s="12">
        <v>5</v>
      </c>
      <c r="B14" s="108">
        <v>30</v>
      </c>
      <c r="C14" s="229">
        <f t="shared" si="3"/>
        <v>942.5</v>
      </c>
      <c r="D14" s="193">
        <v>32.5</v>
      </c>
      <c r="E14" s="193">
        <v>45</v>
      </c>
      <c r="F14" s="193">
        <f t="shared" si="4"/>
        <v>14.5</v>
      </c>
      <c r="G14" s="193"/>
      <c r="H14" s="194">
        <v>6</v>
      </c>
      <c r="I14" s="91" t="s">
        <v>102</v>
      </c>
      <c r="J14" s="91">
        <v>14.95</v>
      </c>
      <c r="K14" s="91">
        <v>10.25</v>
      </c>
      <c r="L14" s="91"/>
      <c r="M14" s="91">
        <v>25</v>
      </c>
      <c r="N14" s="193" t="s">
        <v>102</v>
      </c>
      <c r="O14" s="91">
        <v>7.5</v>
      </c>
      <c r="P14" s="91">
        <v>20</v>
      </c>
      <c r="Q14" s="91">
        <v>12</v>
      </c>
      <c r="R14" s="91">
        <v>40</v>
      </c>
      <c r="S14" s="195">
        <f t="shared" si="0"/>
        <v>1200.2</v>
      </c>
      <c r="T14" s="91">
        <v>15</v>
      </c>
      <c r="U14" s="230">
        <f t="shared" si="1"/>
        <v>2373</v>
      </c>
      <c r="V14" s="195">
        <f t="shared" si="2"/>
        <v>3588.2</v>
      </c>
    </row>
    <row r="15" spans="1:22" x14ac:dyDescent="0.2">
      <c r="A15" s="12">
        <v>6</v>
      </c>
      <c r="B15" s="108">
        <v>30</v>
      </c>
      <c r="C15" s="229">
        <f t="shared" si="3"/>
        <v>1131</v>
      </c>
      <c r="D15" s="193">
        <v>32.5</v>
      </c>
      <c r="E15" s="193">
        <v>54</v>
      </c>
      <c r="F15" s="193">
        <f t="shared" si="4"/>
        <v>17.399999999999999</v>
      </c>
      <c r="G15" s="193"/>
      <c r="H15" s="194">
        <v>6</v>
      </c>
      <c r="I15" s="91" t="s">
        <v>102</v>
      </c>
      <c r="J15" s="91">
        <v>14.95</v>
      </c>
      <c r="K15" s="91">
        <v>12.3</v>
      </c>
      <c r="L15" s="91"/>
      <c r="M15" s="91">
        <v>25</v>
      </c>
      <c r="N15" s="193" t="s">
        <v>102</v>
      </c>
      <c r="O15" s="91">
        <v>7.5</v>
      </c>
      <c r="P15" s="91">
        <v>20</v>
      </c>
      <c r="Q15" s="91">
        <v>12</v>
      </c>
      <c r="R15" s="91">
        <v>40</v>
      </c>
      <c r="S15" s="195">
        <f t="shared" si="0"/>
        <v>1402.65</v>
      </c>
      <c r="T15" s="91">
        <v>18</v>
      </c>
      <c r="U15" s="230">
        <f t="shared" si="1"/>
        <v>2847.6000000000004</v>
      </c>
      <c r="V15" s="195">
        <f t="shared" si="2"/>
        <v>4268.25</v>
      </c>
    </row>
    <row r="16" spans="1:22" x14ac:dyDescent="0.2">
      <c r="A16" s="12">
        <v>7</v>
      </c>
      <c r="B16" s="108">
        <v>30</v>
      </c>
      <c r="C16" s="229">
        <f t="shared" si="3"/>
        <v>1319.5</v>
      </c>
      <c r="D16" s="193">
        <v>90.5</v>
      </c>
      <c r="E16" s="193">
        <v>63</v>
      </c>
      <c r="F16" s="193">
        <f t="shared" si="4"/>
        <v>20.3</v>
      </c>
      <c r="G16" s="193"/>
      <c r="H16" s="194">
        <v>72</v>
      </c>
      <c r="I16" s="91">
        <v>61</v>
      </c>
      <c r="J16" s="91">
        <v>28.2</v>
      </c>
      <c r="K16" s="91">
        <v>14.35</v>
      </c>
      <c r="L16" s="91"/>
      <c r="M16" s="91">
        <v>25</v>
      </c>
      <c r="N16" s="193">
        <v>39</v>
      </c>
      <c r="O16" s="91">
        <v>15</v>
      </c>
      <c r="P16" s="91">
        <v>20</v>
      </c>
      <c r="Q16" s="91">
        <v>24</v>
      </c>
      <c r="R16" s="91">
        <v>40</v>
      </c>
      <c r="S16" s="195">
        <f t="shared" si="0"/>
        <v>1861.85</v>
      </c>
      <c r="T16" s="91">
        <v>21</v>
      </c>
      <c r="U16" s="230">
        <f t="shared" si="1"/>
        <v>3322.2000000000003</v>
      </c>
      <c r="V16" s="195">
        <f t="shared" si="2"/>
        <v>5205.05</v>
      </c>
    </row>
    <row r="17" spans="1:24" x14ac:dyDescent="0.2">
      <c r="A17" s="12">
        <v>8</v>
      </c>
      <c r="B17" s="108">
        <v>30</v>
      </c>
      <c r="C17" s="229">
        <f t="shared" si="3"/>
        <v>1508</v>
      </c>
      <c r="D17" s="193">
        <v>90.5</v>
      </c>
      <c r="E17" s="193">
        <v>72</v>
      </c>
      <c r="F17" s="193">
        <f t="shared" si="4"/>
        <v>23.2</v>
      </c>
      <c r="G17" s="193"/>
      <c r="H17" s="194">
        <v>72</v>
      </c>
      <c r="I17" s="91">
        <v>61</v>
      </c>
      <c r="J17" s="91">
        <v>28.2</v>
      </c>
      <c r="K17" s="91">
        <v>16.399999999999999</v>
      </c>
      <c r="L17" s="91"/>
      <c r="M17" s="91">
        <v>25</v>
      </c>
      <c r="N17" s="193">
        <v>39</v>
      </c>
      <c r="O17" s="91">
        <v>15</v>
      </c>
      <c r="P17" s="91">
        <v>20</v>
      </c>
      <c r="Q17" s="91">
        <v>24</v>
      </c>
      <c r="R17" s="91">
        <v>40</v>
      </c>
      <c r="S17" s="195">
        <f t="shared" si="0"/>
        <v>2064.3000000000002</v>
      </c>
      <c r="T17" s="91">
        <v>24</v>
      </c>
      <c r="U17" s="230">
        <f t="shared" si="1"/>
        <v>3796.8</v>
      </c>
      <c r="V17" s="195">
        <f t="shared" si="2"/>
        <v>5885.1</v>
      </c>
    </row>
    <row r="18" spans="1:24" x14ac:dyDescent="0.2">
      <c r="A18" s="12">
        <v>9</v>
      </c>
      <c r="B18" s="108">
        <v>30</v>
      </c>
      <c r="C18" s="229">
        <f t="shared" si="3"/>
        <v>1696.5</v>
      </c>
      <c r="D18" s="193">
        <v>90.5</v>
      </c>
      <c r="E18" s="193">
        <v>81</v>
      </c>
      <c r="F18" s="193">
        <f t="shared" si="4"/>
        <v>26.099999999999998</v>
      </c>
      <c r="G18" s="193"/>
      <c r="H18" s="194">
        <v>72</v>
      </c>
      <c r="I18" s="91">
        <v>61</v>
      </c>
      <c r="J18" s="91">
        <v>28.2</v>
      </c>
      <c r="K18" s="91">
        <v>18.45</v>
      </c>
      <c r="L18" s="91"/>
      <c r="M18" s="91">
        <v>25</v>
      </c>
      <c r="N18" s="193">
        <v>39</v>
      </c>
      <c r="O18" s="91">
        <v>15</v>
      </c>
      <c r="P18" s="91">
        <v>20</v>
      </c>
      <c r="Q18" s="91">
        <v>24</v>
      </c>
      <c r="R18" s="91">
        <v>40</v>
      </c>
      <c r="S18" s="195">
        <f t="shared" si="0"/>
        <v>2266.7499999999995</v>
      </c>
      <c r="T18" s="91">
        <v>27</v>
      </c>
      <c r="U18" s="230">
        <f t="shared" si="1"/>
        <v>4271.4000000000005</v>
      </c>
      <c r="V18" s="195">
        <f t="shared" si="2"/>
        <v>6565.15</v>
      </c>
    </row>
    <row r="19" spans="1:24" x14ac:dyDescent="0.2">
      <c r="A19" s="12">
        <v>10</v>
      </c>
      <c r="B19" s="108">
        <v>30</v>
      </c>
      <c r="C19" s="229">
        <f t="shared" si="3"/>
        <v>1885</v>
      </c>
      <c r="D19" s="193">
        <v>90.5</v>
      </c>
      <c r="E19" s="193">
        <v>90</v>
      </c>
      <c r="F19" s="193">
        <f t="shared" si="4"/>
        <v>29</v>
      </c>
      <c r="G19" s="193"/>
      <c r="H19" s="194">
        <v>72</v>
      </c>
      <c r="I19" s="91">
        <v>61</v>
      </c>
      <c r="J19" s="91">
        <v>28.2</v>
      </c>
      <c r="K19" s="91">
        <v>20.5</v>
      </c>
      <c r="L19" s="91"/>
      <c r="M19" s="91">
        <v>25</v>
      </c>
      <c r="N19" s="193">
        <v>39</v>
      </c>
      <c r="O19" s="91">
        <v>15</v>
      </c>
      <c r="P19" s="91">
        <v>20</v>
      </c>
      <c r="Q19" s="91">
        <v>24</v>
      </c>
      <c r="R19" s="91">
        <v>40</v>
      </c>
      <c r="S19" s="195">
        <f t="shared" si="0"/>
        <v>2469.1999999999998</v>
      </c>
      <c r="T19" s="91">
        <v>30</v>
      </c>
      <c r="U19" s="230">
        <f t="shared" si="1"/>
        <v>4746</v>
      </c>
      <c r="V19" s="195">
        <f t="shared" si="2"/>
        <v>7245.2</v>
      </c>
    </row>
    <row r="20" spans="1:24" x14ac:dyDescent="0.2">
      <c r="A20" s="12">
        <v>11</v>
      </c>
      <c r="B20" s="108">
        <v>30</v>
      </c>
      <c r="C20" s="229">
        <f t="shared" si="3"/>
        <v>2073.5</v>
      </c>
      <c r="D20" s="193">
        <v>90.5</v>
      </c>
      <c r="E20" s="193">
        <v>99</v>
      </c>
      <c r="F20" s="193">
        <f t="shared" si="4"/>
        <v>31.9</v>
      </c>
      <c r="G20" s="193"/>
      <c r="H20" s="194">
        <v>72</v>
      </c>
      <c r="I20" s="91">
        <v>61</v>
      </c>
      <c r="J20" s="91">
        <v>28.2</v>
      </c>
      <c r="K20" s="91">
        <v>22.55</v>
      </c>
      <c r="L20" s="91"/>
      <c r="M20" s="91">
        <v>25</v>
      </c>
      <c r="N20" s="193">
        <v>39</v>
      </c>
      <c r="O20" s="91">
        <v>15</v>
      </c>
      <c r="P20" s="91">
        <v>20</v>
      </c>
      <c r="Q20" s="91">
        <v>24</v>
      </c>
      <c r="R20" s="91">
        <v>40</v>
      </c>
      <c r="S20" s="195">
        <f t="shared" si="0"/>
        <v>2671.65</v>
      </c>
      <c r="T20" s="91">
        <v>33</v>
      </c>
      <c r="U20" s="230">
        <f t="shared" si="1"/>
        <v>5220.6000000000004</v>
      </c>
      <c r="V20" s="195">
        <f t="shared" si="2"/>
        <v>7925.25</v>
      </c>
    </row>
    <row r="21" spans="1:24" x14ac:dyDescent="0.2">
      <c r="A21" s="12">
        <v>12</v>
      </c>
      <c r="B21" s="108">
        <v>30</v>
      </c>
      <c r="C21" s="229">
        <v>2261.5</v>
      </c>
      <c r="D21" s="193">
        <v>90.5</v>
      </c>
      <c r="E21" s="193">
        <v>108</v>
      </c>
      <c r="F21" s="193">
        <f t="shared" si="4"/>
        <v>34.799999999999997</v>
      </c>
      <c r="G21" s="193"/>
      <c r="H21" s="194">
        <v>72</v>
      </c>
      <c r="I21" s="91">
        <v>61</v>
      </c>
      <c r="J21" s="91">
        <v>28.2</v>
      </c>
      <c r="K21" s="91">
        <v>24.6</v>
      </c>
      <c r="L21" s="91"/>
      <c r="M21" s="91">
        <v>25</v>
      </c>
      <c r="N21" s="193">
        <v>39</v>
      </c>
      <c r="O21" s="91">
        <v>15</v>
      </c>
      <c r="P21" s="91">
        <v>20</v>
      </c>
      <c r="Q21" s="91">
        <v>24</v>
      </c>
      <c r="R21" s="91">
        <v>40</v>
      </c>
      <c r="S21" s="195">
        <f t="shared" si="0"/>
        <v>2873.6</v>
      </c>
      <c r="T21" s="91">
        <v>36</v>
      </c>
      <c r="U21" s="230">
        <f t="shared" si="1"/>
        <v>5695.2000000000007</v>
      </c>
      <c r="V21" s="195">
        <f t="shared" si="2"/>
        <v>8604.8000000000011</v>
      </c>
    </row>
    <row r="22" spans="1:24" x14ac:dyDescent="0.2">
      <c r="A22" s="1"/>
      <c r="B22" s="109"/>
      <c r="C22" s="196"/>
      <c r="D22" s="196"/>
      <c r="E22" s="196"/>
      <c r="F22" s="196"/>
      <c r="G22" s="196"/>
      <c r="H22" s="197"/>
      <c r="I22" s="19"/>
      <c r="J22" s="19"/>
      <c r="K22" s="19"/>
      <c r="L22" s="19"/>
      <c r="M22" s="19"/>
      <c r="N22" s="19"/>
      <c r="O22" s="213"/>
      <c r="P22" s="19"/>
      <c r="Q22" s="19"/>
      <c r="R22" s="19"/>
      <c r="S22" s="19"/>
      <c r="T22" s="19"/>
      <c r="U22" s="19"/>
      <c r="V22" s="19"/>
    </row>
    <row r="23" spans="1:24" ht="0.95" customHeight="1" x14ac:dyDescent="0.2">
      <c r="A23" s="13" t="s">
        <v>182</v>
      </c>
      <c r="B23" s="112"/>
      <c r="C23" s="110"/>
      <c r="D23" s="198"/>
      <c r="E23" s="198"/>
      <c r="F23" s="198"/>
      <c r="G23" s="198"/>
      <c r="H23" s="199"/>
      <c r="I23" s="23"/>
      <c r="J23" s="23"/>
      <c r="K23" s="23"/>
      <c r="L23" s="23"/>
      <c r="M23" s="23"/>
      <c r="N23" s="79"/>
      <c r="O23" s="20"/>
      <c r="P23" s="69"/>
      <c r="Q23" s="79"/>
      <c r="R23" s="69"/>
      <c r="S23" s="25"/>
      <c r="T23" s="26"/>
      <c r="U23" s="69"/>
      <c r="V23" s="25"/>
    </row>
    <row r="24" spans="1:24" x14ac:dyDescent="0.2">
      <c r="A24" s="14" t="s">
        <v>31</v>
      </c>
      <c r="B24" s="111">
        <f>+B21</f>
        <v>30</v>
      </c>
      <c r="C24" s="106">
        <f>+C21</f>
        <v>2261.5</v>
      </c>
      <c r="D24" s="106">
        <v>90.5</v>
      </c>
      <c r="E24" s="72">
        <v>108</v>
      </c>
      <c r="F24" s="72">
        <v>34.799999999999997</v>
      </c>
      <c r="G24" s="72"/>
      <c r="H24" s="200">
        <v>72</v>
      </c>
      <c r="I24" s="200">
        <v>61</v>
      </c>
      <c r="J24" s="200">
        <v>28.2</v>
      </c>
      <c r="K24" s="200">
        <v>24.6</v>
      </c>
      <c r="L24" s="200"/>
      <c r="M24" s="200">
        <v>25</v>
      </c>
      <c r="N24" s="201">
        <v>39</v>
      </c>
      <c r="O24" s="200">
        <v>15</v>
      </c>
      <c r="P24" s="70">
        <v>20</v>
      </c>
      <c r="Q24" s="70">
        <v>24</v>
      </c>
      <c r="R24" s="70">
        <v>40</v>
      </c>
      <c r="S24" s="70">
        <f>+S21</f>
        <v>2873.6</v>
      </c>
      <c r="T24" s="202">
        <f t="shared" ref="T24:U24" si="5">+T21</f>
        <v>36</v>
      </c>
      <c r="U24" s="203">
        <f t="shared" si="5"/>
        <v>5695.2000000000007</v>
      </c>
      <c r="V24" s="27">
        <f>SUM(S24:U24)</f>
        <v>8604.8000000000011</v>
      </c>
    </row>
    <row r="25" spans="1:24" ht="13.5" thickBot="1" x14ac:dyDescent="0.25">
      <c r="A25" s="40"/>
      <c r="B25" s="98"/>
      <c r="C25" s="98"/>
      <c r="D25" s="41"/>
      <c r="E25" s="41"/>
      <c r="F25" s="41"/>
      <c r="G25" s="41"/>
      <c r="H25" s="41"/>
      <c r="I25" s="41"/>
      <c r="J25" s="41"/>
      <c r="K25" s="41"/>
      <c r="L25" s="41"/>
      <c r="M25" s="41"/>
      <c r="N25" s="41"/>
      <c r="O25" s="41"/>
      <c r="P25" s="41"/>
      <c r="Q25" s="41"/>
      <c r="R25" s="41"/>
      <c r="S25" s="41"/>
      <c r="T25" s="41"/>
      <c r="U25" s="41"/>
      <c r="V25" s="41"/>
    </row>
    <row r="26" spans="1:24" ht="13.5" thickBot="1" x14ac:dyDescent="0.25">
      <c r="A26" s="42" t="s">
        <v>755</v>
      </c>
      <c r="B26" s="99"/>
      <c r="C26" s="204"/>
      <c r="D26" s="205"/>
      <c r="E26" s="205"/>
      <c r="F26" s="205"/>
      <c r="G26" s="205"/>
      <c r="H26" s="205"/>
      <c r="I26" s="205"/>
      <c r="J26" s="205"/>
      <c r="K26" s="205"/>
      <c r="L26" s="205"/>
      <c r="M26" s="205"/>
      <c r="N26" s="205"/>
      <c r="O26" s="215"/>
      <c r="P26" s="205"/>
      <c r="Q26" s="205"/>
      <c r="R26" s="205"/>
      <c r="S26" s="205"/>
      <c r="T26" s="205"/>
      <c r="U26" s="205"/>
      <c r="V26" s="205"/>
    </row>
    <row r="27" spans="1:24" x14ac:dyDescent="0.2">
      <c r="A27" s="29"/>
      <c r="B27" s="100"/>
      <c r="C27" s="100"/>
      <c r="D27" s="19"/>
      <c r="E27" s="19"/>
      <c r="F27" s="19"/>
      <c r="G27" s="19"/>
      <c r="H27" s="19"/>
      <c r="I27" s="19"/>
      <c r="J27" s="19"/>
      <c r="K27" s="19"/>
      <c r="L27" s="19"/>
      <c r="M27" s="19"/>
      <c r="N27" s="19"/>
      <c r="O27" s="213"/>
      <c r="P27" s="19"/>
      <c r="Q27" s="19"/>
      <c r="R27" s="19"/>
      <c r="S27" s="19"/>
      <c r="T27" s="19"/>
      <c r="U27" s="19"/>
      <c r="V27" s="19"/>
    </row>
    <row r="28" spans="1:24" x14ac:dyDescent="0.2">
      <c r="A28" s="20" t="s">
        <v>32</v>
      </c>
      <c r="B28" s="101"/>
      <c r="C28" s="104"/>
      <c r="D28" s="23"/>
      <c r="E28" s="23" t="s">
        <v>193</v>
      </c>
      <c r="F28" s="23" t="s">
        <v>193</v>
      </c>
      <c r="G28" s="23" t="s">
        <v>859</v>
      </c>
      <c r="H28" s="85">
        <v>20</v>
      </c>
      <c r="I28" s="23"/>
      <c r="J28" s="23"/>
      <c r="K28" s="531"/>
      <c r="L28" s="23" t="s">
        <v>859</v>
      </c>
      <c r="M28" s="85">
        <v>-20</v>
      </c>
      <c r="N28" s="79"/>
      <c r="O28" s="94"/>
      <c r="P28" s="79"/>
      <c r="Q28" s="79"/>
      <c r="R28" s="69"/>
      <c r="S28" s="25"/>
      <c r="T28" s="26"/>
      <c r="U28" s="69"/>
      <c r="V28" s="25"/>
    </row>
    <row r="29" spans="1:24" x14ac:dyDescent="0.2">
      <c r="A29" s="21" t="s">
        <v>33</v>
      </c>
      <c r="B29" s="106">
        <v>0</v>
      </c>
      <c r="C29" s="107">
        <v>0</v>
      </c>
      <c r="D29" s="24">
        <v>2.5</v>
      </c>
      <c r="E29" s="106">
        <v>3</v>
      </c>
      <c r="F29" s="106">
        <v>0</v>
      </c>
      <c r="G29" s="106"/>
      <c r="H29" s="24">
        <v>3</v>
      </c>
      <c r="I29" s="24">
        <v>0</v>
      </c>
      <c r="J29" s="24">
        <v>0</v>
      </c>
      <c r="K29" s="24">
        <v>0</v>
      </c>
      <c r="L29" s="24"/>
      <c r="M29" s="24">
        <v>-3</v>
      </c>
      <c r="N29" s="80">
        <v>0</v>
      </c>
      <c r="O29" s="80">
        <v>0</v>
      </c>
      <c r="P29" s="80">
        <v>0</v>
      </c>
      <c r="Q29" s="80">
        <v>-16</v>
      </c>
      <c r="R29" s="92">
        <v>0</v>
      </c>
      <c r="S29" s="27">
        <f>SUM(B29:R29)</f>
        <v>-10.5</v>
      </c>
      <c r="T29" s="28">
        <v>1</v>
      </c>
      <c r="U29" s="70">
        <v>0</v>
      </c>
      <c r="V29" s="27">
        <f>SUM(S29,U29)</f>
        <v>-10.5</v>
      </c>
    </row>
    <row r="30" spans="1:24" x14ac:dyDescent="0.2">
      <c r="A30" s="532"/>
      <c r="B30" s="533"/>
      <c r="C30" s="533"/>
      <c r="D30" s="534"/>
      <c r="E30" s="535"/>
      <c r="F30" s="534"/>
      <c r="G30" s="534"/>
      <c r="H30" s="534"/>
      <c r="I30" s="534"/>
      <c r="J30" s="534"/>
      <c r="K30" s="534"/>
      <c r="L30" s="534"/>
      <c r="M30" s="534"/>
      <c r="N30" s="534"/>
      <c r="O30" s="534"/>
      <c r="P30" s="534"/>
      <c r="Q30" s="534"/>
      <c r="R30" s="534"/>
      <c r="S30" s="536"/>
      <c r="T30" s="534"/>
      <c r="U30" s="536"/>
      <c r="V30" s="536"/>
    </row>
    <row r="31" spans="1:24" x14ac:dyDescent="0.2">
      <c r="A31" s="13" t="s">
        <v>756</v>
      </c>
      <c r="B31" s="103"/>
      <c r="C31" s="105"/>
      <c r="D31" s="20"/>
      <c r="E31" s="206"/>
      <c r="F31" s="531"/>
      <c r="G31" s="93" t="s">
        <v>859</v>
      </c>
      <c r="H31" s="210">
        <v>26</v>
      </c>
      <c r="I31" s="20"/>
      <c r="J31" s="20"/>
      <c r="K31" s="531"/>
      <c r="L31" s="20" t="s">
        <v>859</v>
      </c>
      <c r="M31" s="93">
        <v>5</v>
      </c>
      <c r="N31" s="94"/>
      <c r="O31" s="94"/>
      <c r="P31" s="94"/>
      <c r="Q31" s="94"/>
      <c r="R31" s="71"/>
      <c r="S31" s="36"/>
      <c r="T31" s="207"/>
      <c r="U31" s="71"/>
      <c r="V31" s="36"/>
    </row>
    <row r="32" spans="1:24" x14ac:dyDescent="0.2">
      <c r="A32" s="14" t="s">
        <v>31</v>
      </c>
      <c r="B32" s="32">
        <v>30</v>
      </c>
      <c r="C32" s="106">
        <f>+C24+C29</f>
        <v>2261.5</v>
      </c>
      <c r="D32" s="106">
        <f>+D24+D29</f>
        <v>93</v>
      </c>
      <c r="E32" s="106">
        <f>+E24+E29</f>
        <v>111</v>
      </c>
      <c r="F32" s="106">
        <f>+F24+F29</f>
        <v>34.799999999999997</v>
      </c>
      <c r="G32" s="106"/>
      <c r="H32" s="106">
        <f t="shared" ref="H32:R32" si="6">+H24+H29</f>
        <v>75</v>
      </c>
      <c r="I32" s="106">
        <f t="shared" si="6"/>
        <v>61</v>
      </c>
      <c r="J32" s="72">
        <f t="shared" si="6"/>
        <v>28.2</v>
      </c>
      <c r="K32" s="72">
        <f t="shared" si="6"/>
        <v>24.6</v>
      </c>
      <c r="L32" s="72"/>
      <c r="M32" s="106">
        <f t="shared" si="6"/>
        <v>22</v>
      </c>
      <c r="N32" s="72">
        <f t="shared" si="6"/>
        <v>39</v>
      </c>
      <c r="O32" s="212">
        <f>+O24+O29</f>
        <v>15</v>
      </c>
      <c r="P32" s="72">
        <f t="shared" si="6"/>
        <v>20</v>
      </c>
      <c r="Q32" s="72">
        <v>8</v>
      </c>
      <c r="R32" s="212">
        <f t="shared" si="6"/>
        <v>40</v>
      </c>
      <c r="S32" s="33">
        <f>SUM(B32:R32)</f>
        <v>2863.1</v>
      </c>
      <c r="T32" s="537">
        <f>+T24+T29</f>
        <v>37</v>
      </c>
      <c r="U32" s="538">
        <f>+U24+U29</f>
        <v>5695.2000000000007</v>
      </c>
      <c r="V32" s="33">
        <f>SUM(S32:U32)</f>
        <v>8595.3000000000011</v>
      </c>
      <c r="X32" s="139"/>
    </row>
    <row r="33" spans="1:22" x14ac:dyDescent="0.2">
      <c r="A33" s="1"/>
      <c r="B33" s="34"/>
      <c r="C33" s="35"/>
      <c r="D33" s="35"/>
      <c r="E33" s="35"/>
      <c r="F33" s="35"/>
      <c r="G33" s="35"/>
      <c r="H33" s="35"/>
      <c r="I33" s="35"/>
      <c r="J33" s="35"/>
      <c r="K33" s="35"/>
      <c r="L33" s="35"/>
      <c r="M33" s="208"/>
      <c r="N33" s="209"/>
      <c r="O33" s="118"/>
      <c r="P33" s="35"/>
      <c r="Q33" s="35"/>
      <c r="R33" s="35"/>
      <c r="S33" s="35"/>
      <c r="T33" s="35"/>
      <c r="U33" s="35"/>
      <c r="V33" s="35"/>
    </row>
    <row r="34" spans="1:22" x14ac:dyDescent="0.2">
      <c r="A34" s="20" t="s">
        <v>35</v>
      </c>
      <c r="B34" s="13"/>
      <c r="C34" s="71"/>
      <c r="D34" s="94"/>
      <c r="E34" s="94"/>
      <c r="F34" s="94"/>
      <c r="G34" s="94"/>
      <c r="H34" s="94"/>
      <c r="I34" s="94"/>
      <c r="J34" s="94"/>
      <c r="K34" s="94"/>
      <c r="L34" s="94"/>
      <c r="M34" s="94"/>
      <c r="N34" s="94"/>
      <c r="O34" s="94"/>
      <c r="P34" s="94"/>
      <c r="Q34" s="94"/>
      <c r="R34" s="71"/>
      <c r="S34" s="36"/>
      <c r="T34" s="207"/>
      <c r="U34" s="71"/>
      <c r="V34" s="36"/>
    </row>
    <row r="35" spans="1:22" x14ac:dyDescent="0.2">
      <c r="A35" s="21" t="s">
        <v>33</v>
      </c>
      <c r="B35" s="522">
        <f t="shared" ref="B35:R35" si="7">(B32/B24)-1</f>
        <v>0</v>
      </c>
      <c r="C35" s="523">
        <f t="shared" si="7"/>
        <v>0</v>
      </c>
      <c r="D35" s="524">
        <f t="shared" si="7"/>
        <v>2.7624309392265234E-2</v>
      </c>
      <c r="E35" s="525">
        <f t="shared" si="7"/>
        <v>2.7777777777777679E-2</v>
      </c>
      <c r="F35" s="525">
        <f t="shared" si="7"/>
        <v>0</v>
      </c>
      <c r="G35" s="525"/>
      <c r="H35" s="525">
        <f t="shared" si="7"/>
        <v>4.1666666666666741E-2</v>
      </c>
      <c r="I35" s="525">
        <f t="shared" si="7"/>
        <v>0</v>
      </c>
      <c r="J35" s="525">
        <f t="shared" si="7"/>
        <v>0</v>
      </c>
      <c r="K35" s="525">
        <f t="shared" si="7"/>
        <v>0</v>
      </c>
      <c r="L35" s="525"/>
      <c r="M35" s="525">
        <f t="shared" si="7"/>
        <v>-0.12</v>
      </c>
      <c r="N35" s="525">
        <f t="shared" si="7"/>
        <v>0</v>
      </c>
      <c r="O35" s="525">
        <f t="shared" si="7"/>
        <v>0</v>
      </c>
      <c r="P35" s="525">
        <f t="shared" si="7"/>
        <v>0</v>
      </c>
      <c r="Q35" s="525">
        <f t="shared" si="7"/>
        <v>-0.66666666666666674</v>
      </c>
      <c r="R35" s="525">
        <f t="shared" si="7"/>
        <v>0</v>
      </c>
      <c r="S35" s="526">
        <f>(S32/S24)-1</f>
        <v>-3.6539532293986543E-3</v>
      </c>
      <c r="T35" s="527">
        <f>(T32/T24)-1</f>
        <v>2.7777777777777679E-2</v>
      </c>
      <c r="U35" s="528">
        <f>(U32/U24)-1</f>
        <v>0</v>
      </c>
      <c r="V35" s="526">
        <f>(V32/V24)-1</f>
        <v>-1.1040349572332131E-3</v>
      </c>
    </row>
    <row r="36" spans="1:22" ht="13.5" thickBot="1" x14ac:dyDescent="0.25">
      <c r="A36" s="22" t="s">
        <v>34</v>
      </c>
      <c r="B36" s="16"/>
      <c r="C36" s="37"/>
      <c r="D36" s="22" t="s">
        <v>860</v>
      </c>
      <c r="E36" s="22" t="s">
        <v>861</v>
      </c>
      <c r="F36" s="22"/>
      <c r="G36" s="22"/>
      <c r="H36" s="22" t="s">
        <v>36</v>
      </c>
      <c r="I36" s="22"/>
      <c r="J36" s="22"/>
      <c r="K36" s="22"/>
      <c r="L36" s="22"/>
      <c r="M36" s="22" t="s">
        <v>36</v>
      </c>
      <c r="N36" s="22" t="s">
        <v>193</v>
      </c>
      <c r="O36" s="22"/>
      <c r="P36" s="22"/>
      <c r="Q36" s="22" t="s">
        <v>41</v>
      </c>
      <c r="R36" s="217"/>
      <c r="S36" s="37"/>
      <c r="T36" s="22" t="s">
        <v>868</v>
      </c>
      <c r="U36" s="39"/>
      <c r="V36" s="22"/>
    </row>
    <row r="37" spans="1:22" ht="13.5" thickBot="1" x14ac:dyDescent="0.25">
      <c r="A37" s="539" t="s">
        <v>757</v>
      </c>
      <c r="B37" s="540"/>
      <c r="C37" s="541"/>
      <c r="D37" s="541"/>
      <c r="E37" s="541"/>
      <c r="F37" s="541"/>
      <c r="G37" s="541"/>
      <c r="H37" s="541"/>
      <c r="I37" s="541"/>
      <c r="J37" s="541"/>
      <c r="K37" s="541"/>
      <c r="L37" s="541"/>
      <c r="M37" s="541"/>
      <c r="N37" s="541"/>
      <c r="O37" s="542"/>
      <c r="P37" s="541"/>
      <c r="Q37" s="541"/>
      <c r="R37" s="541"/>
      <c r="S37" s="541"/>
      <c r="T37" s="541"/>
      <c r="U37" s="541"/>
      <c r="V37" s="541"/>
    </row>
    <row r="38" spans="1:22" x14ac:dyDescent="0.2">
      <c r="A38" s="29"/>
      <c r="B38" s="19"/>
      <c r="C38" s="19"/>
      <c r="D38" s="19"/>
      <c r="E38" s="19"/>
      <c r="F38" s="19"/>
      <c r="G38" s="19"/>
      <c r="H38" s="19"/>
      <c r="I38" s="19"/>
      <c r="J38" s="19"/>
      <c r="K38" s="19"/>
      <c r="L38" s="19"/>
      <c r="M38" s="19"/>
      <c r="N38" s="19"/>
      <c r="O38" s="213"/>
      <c r="P38" s="19"/>
      <c r="Q38" s="19"/>
      <c r="R38" s="19"/>
      <c r="S38" s="19"/>
      <c r="T38" s="19"/>
      <c r="U38" s="19"/>
      <c r="V38" s="19"/>
    </row>
    <row r="39" spans="1:22" x14ac:dyDescent="0.2">
      <c r="A39" s="20" t="s">
        <v>32</v>
      </c>
      <c r="B39" s="23"/>
      <c r="C39" s="69"/>
      <c r="D39" s="23"/>
      <c r="E39" s="23"/>
      <c r="F39" s="23"/>
      <c r="G39" s="23"/>
      <c r="H39" s="23"/>
      <c r="I39" s="23"/>
      <c r="J39" s="23"/>
      <c r="K39" s="23"/>
      <c r="L39" s="23"/>
      <c r="M39" s="23"/>
      <c r="N39" s="79"/>
      <c r="O39" s="20"/>
      <c r="P39" s="69"/>
      <c r="Q39" s="23"/>
      <c r="R39" s="79"/>
      <c r="S39" s="25"/>
      <c r="T39" s="26"/>
      <c r="U39" s="73"/>
      <c r="V39" s="25"/>
    </row>
    <row r="40" spans="1:22" x14ac:dyDescent="0.2">
      <c r="A40" s="21" t="s">
        <v>33</v>
      </c>
      <c r="B40" s="24">
        <v>0</v>
      </c>
      <c r="C40" s="24">
        <v>67.849999999999994</v>
      </c>
      <c r="D40" s="24">
        <v>2.5</v>
      </c>
      <c r="E40" s="24">
        <v>3.25</v>
      </c>
      <c r="F40" s="106">
        <v>0</v>
      </c>
      <c r="G40" s="106"/>
      <c r="H40" s="24">
        <v>0</v>
      </c>
      <c r="I40" s="24">
        <v>0</v>
      </c>
      <c r="J40" s="24">
        <v>0</v>
      </c>
      <c r="K40" s="24">
        <v>0</v>
      </c>
      <c r="L40" s="24"/>
      <c r="M40" s="24">
        <v>0</v>
      </c>
      <c r="N40" s="80">
        <v>1</v>
      </c>
      <c r="O40" s="24">
        <v>0</v>
      </c>
      <c r="P40" s="92">
        <v>0</v>
      </c>
      <c r="Q40" s="24">
        <v>0</v>
      </c>
      <c r="R40" s="80">
        <v>0</v>
      </c>
      <c r="S40" s="27">
        <f>SUM(B40:R40)</f>
        <v>74.599999999999994</v>
      </c>
      <c r="T40" s="28">
        <v>1</v>
      </c>
      <c r="U40" s="74">
        <v>170.86</v>
      </c>
      <c r="V40" s="27">
        <f>SUM(S40:U40)</f>
        <v>246.46</v>
      </c>
    </row>
    <row r="41" spans="1:22" x14ac:dyDescent="0.2">
      <c r="A41" s="532"/>
      <c r="B41" s="534"/>
      <c r="C41" s="536"/>
      <c r="D41" s="534"/>
      <c r="E41" s="534"/>
      <c r="F41" s="533"/>
      <c r="G41" s="533"/>
      <c r="H41" s="534"/>
      <c r="I41" s="534"/>
      <c r="J41" s="534"/>
      <c r="K41" s="534"/>
      <c r="L41" s="534"/>
      <c r="M41" s="534"/>
      <c r="N41" s="534"/>
      <c r="O41" s="534"/>
      <c r="P41" s="534"/>
      <c r="Q41" s="534"/>
      <c r="R41" s="534"/>
      <c r="S41" s="536"/>
      <c r="T41" s="534"/>
      <c r="U41" s="534"/>
      <c r="V41" s="536"/>
    </row>
    <row r="42" spans="1:22" x14ac:dyDescent="0.2">
      <c r="A42" s="543" t="s">
        <v>758</v>
      </c>
      <c r="B42" s="543"/>
      <c r="C42" s="248"/>
      <c r="D42" s="30"/>
      <c r="E42" s="30"/>
      <c r="F42" s="102"/>
      <c r="G42" s="97"/>
      <c r="H42" s="93"/>
      <c r="I42" s="30"/>
      <c r="J42" s="30"/>
      <c r="K42" s="30"/>
      <c r="L42" s="30"/>
      <c r="M42" s="31"/>
      <c r="N42" s="544"/>
      <c r="O42" s="31"/>
      <c r="P42" s="84"/>
      <c r="Q42" s="31"/>
      <c r="R42" s="81"/>
      <c r="S42" s="545"/>
      <c r="T42" s="546"/>
      <c r="U42" s="547"/>
      <c r="V42" s="545"/>
    </row>
    <row r="43" spans="1:22" x14ac:dyDescent="0.2">
      <c r="A43" s="14" t="s">
        <v>31</v>
      </c>
      <c r="B43" s="32">
        <f t="shared" ref="B43:R43" si="8">+B32+B40</f>
        <v>30</v>
      </c>
      <c r="C43" s="72">
        <f t="shared" si="8"/>
        <v>2329.35</v>
      </c>
      <c r="D43" s="72">
        <f t="shared" si="8"/>
        <v>95.5</v>
      </c>
      <c r="E43" s="72">
        <f t="shared" si="8"/>
        <v>114.25</v>
      </c>
      <c r="F43" s="72">
        <f t="shared" si="8"/>
        <v>34.799999999999997</v>
      </c>
      <c r="G43" s="72"/>
      <c r="H43" s="72">
        <f t="shared" si="8"/>
        <v>75</v>
      </c>
      <c r="I43" s="72">
        <f t="shared" si="8"/>
        <v>61</v>
      </c>
      <c r="J43" s="72">
        <f t="shared" si="8"/>
        <v>28.2</v>
      </c>
      <c r="K43" s="72">
        <f t="shared" si="8"/>
        <v>24.6</v>
      </c>
      <c r="L43" s="72"/>
      <c r="M43" s="106">
        <f t="shared" si="8"/>
        <v>22</v>
      </c>
      <c r="N43" s="72">
        <f t="shared" si="8"/>
        <v>40</v>
      </c>
      <c r="O43" s="212">
        <f t="shared" si="8"/>
        <v>15</v>
      </c>
      <c r="P43" s="212">
        <f t="shared" si="8"/>
        <v>20</v>
      </c>
      <c r="Q43" s="212">
        <f t="shared" si="8"/>
        <v>8</v>
      </c>
      <c r="R43" s="212">
        <f t="shared" si="8"/>
        <v>40</v>
      </c>
      <c r="S43" s="33">
        <f>SUM(B43:R43)</f>
        <v>2937.7</v>
      </c>
      <c r="T43" s="72">
        <f>+T32+T40</f>
        <v>38</v>
      </c>
      <c r="U43" s="72">
        <f>+U32+U40</f>
        <v>5866.06</v>
      </c>
      <c r="V43" s="33">
        <f>SUM(S43:U43)</f>
        <v>8841.76</v>
      </c>
    </row>
    <row r="44" spans="1:22" x14ac:dyDescent="0.2">
      <c r="A44" s="1"/>
      <c r="B44" s="38"/>
      <c r="C44" s="213"/>
      <c r="D44" s="213"/>
      <c r="E44" s="213"/>
      <c r="F44" s="213"/>
      <c r="G44" s="213"/>
      <c r="H44" s="213"/>
      <c r="I44" s="213"/>
      <c r="J44" s="213"/>
      <c r="K44" s="213"/>
      <c r="L44" s="213"/>
      <c r="M44" s="213"/>
      <c r="N44" s="213"/>
      <c r="O44" s="95"/>
      <c r="P44" s="213"/>
      <c r="Q44" s="213"/>
      <c r="R44" s="95"/>
      <c r="S44" s="213"/>
      <c r="T44" s="213"/>
      <c r="U44" s="213"/>
      <c r="V44" s="213"/>
    </row>
    <row r="45" spans="1:22" x14ac:dyDescent="0.2">
      <c r="A45" s="20" t="s">
        <v>35</v>
      </c>
      <c r="B45" s="20"/>
      <c r="C45" s="20"/>
      <c r="D45" s="20"/>
      <c r="E45" s="20"/>
      <c r="F45" s="71"/>
      <c r="G45" s="20"/>
      <c r="H45" s="20"/>
      <c r="I45" s="20"/>
      <c r="J45" s="71"/>
      <c r="K45" s="20"/>
      <c r="L45" s="71"/>
      <c r="M45" s="20"/>
      <c r="N45" s="20"/>
      <c r="O45" s="20"/>
      <c r="P45" s="71"/>
      <c r="Q45" s="20"/>
      <c r="R45" s="94"/>
      <c r="S45" s="214"/>
      <c r="T45" s="207"/>
      <c r="U45" s="211"/>
      <c r="V45" s="36"/>
    </row>
    <row r="46" spans="1:22" x14ac:dyDescent="0.2">
      <c r="A46" s="21" t="s">
        <v>33</v>
      </c>
      <c r="B46" s="523">
        <f t="shared" ref="B46:V46" si="9">(B43/B32)-1</f>
        <v>0</v>
      </c>
      <c r="C46" s="523">
        <f t="shared" si="9"/>
        <v>3.0002210921954431E-2</v>
      </c>
      <c r="D46" s="523">
        <f t="shared" si="9"/>
        <v>2.6881720430107503E-2</v>
      </c>
      <c r="E46" s="523">
        <f t="shared" si="9"/>
        <v>2.9279279279279313E-2</v>
      </c>
      <c r="F46" s="523">
        <f t="shared" si="9"/>
        <v>0</v>
      </c>
      <c r="G46" s="523"/>
      <c r="H46" s="523">
        <f t="shared" si="9"/>
        <v>0</v>
      </c>
      <c r="I46" s="523">
        <f t="shared" si="9"/>
        <v>0</v>
      </c>
      <c r="J46" s="523">
        <f t="shared" si="9"/>
        <v>0</v>
      </c>
      <c r="K46" s="523">
        <f t="shared" si="9"/>
        <v>0</v>
      </c>
      <c r="L46" s="523"/>
      <c r="M46" s="523">
        <f t="shared" si="9"/>
        <v>0</v>
      </c>
      <c r="N46" s="525">
        <f t="shared" si="9"/>
        <v>2.564102564102555E-2</v>
      </c>
      <c r="O46" s="523">
        <f t="shared" si="9"/>
        <v>0</v>
      </c>
      <c r="P46" s="525">
        <f t="shared" si="9"/>
        <v>0</v>
      </c>
      <c r="Q46" s="525">
        <f t="shared" si="9"/>
        <v>0</v>
      </c>
      <c r="R46" s="525">
        <f t="shared" si="9"/>
        <v>0</v>
      </c>
      <c r="S46" s="529">
        <f t="shared" si="9"/>
        <v>2.6055673919876954E-2</v>
      </c>
      <c r="T46" s="528">
        <f t="shared" si="9"/>
        <v>2.7027027027026973E-2</v>
      </c>
      <c r="U46" s="530">
        <f t="shared" si="9"/>
        <v>3.0000702345835073E-2</v>
      </c>
      <c r="V46" s="526">
        <f t="shared" si="9"/>
        <v>2.8673810105522612E-2</v>
      </c>
    </row>
    <row r="47" spans="1:22" x14ac:dyDescent="0.2">
      <c r="A47" s="22" t="s">
        <v>34</v>
      </c>
      <c r="B47" s="16"/>
      <c r="C47" s="37"/>
      <c r="D47" s="22" t="s">
        <v>193</v>
      </c>
      <c r="E47" s="22" t="s">
        <v>193</v>
      </c>
      <c r="F47" s="22"/>
      <c r="G47" s="22"/>
      <c r="H47" s="22"/>
      <c r="I47" s="22"/>
      <c r="J47" s="22"/>
      <c r="K47" s="22"/>
      <c r="L47" s="22"/>
      <c r="M47" s="22"/>
      <c r="N47" s="22" t="s">
        <v>864</v>
      </c>
      <c r="O47" s="22"/>
      <c r="P47" s="22"/>
      <c r="Q47" s="22" t="s">
        <v>193</v>
      </c>
      <c r="R47" s="22"/>
      <c r="S47" s="37"/>
      <c r="T47" s="22" t="s">
        <v>193</v>
      </c>
      <c r="U47" s="39"/>
      <c r="V47" s="22"/>
    </row>
    <row r="48" spans="1:22" x14ac:dyDescent="0.2">
      <c r="A48" s="246" t="s">
        <v>37</v>
      </c>
      <c r="B48" s="3"/>
      <c r="C48" s="247" t="s">
        <v>857</v>
      </c>
    </row>
    <row r="49" spans="1:22" x14ac:dyDescent="0.2">
      <c r="A49" s="248"/>
      <c r="B49" s="17"/>
      <c r="C49" s="250" t="s">
        <v>870</v>
      </c>
      <c r="D49" s="17"/>
      <c r="E49" s="17"/>
      <c r="F49" s="17"/>
      <c r="G49" s="17"/>
      <c r="H49" s="17"/>
      <c r="I49" s="17"/>
      <c r="J49" s="17"/>
      <c r="K49" s="17"/>
      <c r="L49" s="17"/>
      <c r="M49" s="17"/>
      <c r="N49" s="17"/>
      <c r="O49" s="17"/>
      <c r="P49" s="17"/>
      <c r="Q49" s="17"/>
      <c r="R49" s="17"/>
      <c r="S49" s="17"/>
      <c r="T49" s="17"/>
      <c r="U49" s="97"/>
      <c r="V49" s="17"/>
    </row>
    <row r="50" spans="1:22" x14ac:dyDescent="0.2">
      <c r="A50" s="248"/>
      <c r="B50" s="17"/>
      <c r="C50" s="250" t="s">
        <v>866</v>
      </c>
      <c r="D50" s="17"/>
      <c r="E50" s="17"/>
      <c r="F50" s="17"/>
      <c r="G50" s="17"/>
      <c r="H50" s="17"/>
      <c r="I50" s="17"/>
      <c r="J50" s="17"/>
      <c r="K50" s="17"/>
      <c r="L50" s="17"/>
      <c r="M50" s="17"/>
      <c r="N50" s="17"/>
      <c r="O50" s="17"/>
      <c r="P50" s="17"/>
      <c r="Q50" s="17"/>
      <c r="R50" s="17"/>
      <c r="S50" s="17"/>
      <c r="T50" s="17"/>
      <c r="U50" s="97"/>
      <c r="V50" s="17"/>
    </row>
    <row r="51" spans="1:22" x14ac:dyDescent="0.2">
      <c r="A51" s="248"/>
      <c r="B51" s="17"/>
      <c r="C51" s="249" t="s">
        <v>858</v>
      </c>
      <c r="D51" s="17"/>
      <c r="E51" s="17"/>
      <c r="F51" s="17"/>
      <c r="G51" s="17"/>
      <c r="H51" s="17"/>
      <c r="I51" s="17"/>
      <c r="J51" s="17"/>
      <c r="K51" s="17"/>
      <c r="L51" s="17"/>
      <c r="M51" s="17"/>
      <c r="N51" s="17"/>
      <c r="O51" s="17"/>
      <c r="P51" s="17"/>
      <c r="Q51" s="17"/>
      <c r="R51" s="17"/>
      <c r="S51" s="17"/>
      <c r="T51" s="17"/>
      <c r="U51" s="97"/>
      <c r="V51" s="17"/>
    </row>
    <row r="52" spans="1:22" x14ac:dyDescent="0.2">
      <c r="A52" s="3"/>
      <c r="B52" s="17"/>
      <c r="C52" s="29" t="s">
        <v>862</v>
      </c>
      <c r="D52" s="17"/>
      <c r="E52" s="17"/>
      <c r="F52" s="17"/>
      <c r="G52" s="17"/>
      <c r="H52" s="17"/>
      <c r="I52" s="17"/>
      <c r="J52" s="17"/>
      <c r="K52" s="17"/>
      <c r="L52" s="17"/>
      <c r="M52" s="17"/>
      <c r="N52" s="17"/>
      <c r="O52" s="17"/>
      <c r="P52" s="17"/>
      <c r="Q52" s="17"/>
      <c r="R52" s="17"/>
      <c r="S52" s="17"/>
      <c r="T52" s="17"/>
      <c r="U52" s="18"/>
      <c r="V52" s="17"/>
    </row>
    <row r="53" spans="1:22" x14ac:dyDescent="0.2">
      <c r="A53" s="248"/>
      <c r="B53" s="17"/>
      <c r="C53" s="249" t="s">
        <v>863</v>
      </c>
      <c r="D53" s="17"/>
      <c r="E53" s="17"/>
      <c r="F53" s="17"/>
      <c r="G53" s="17"/>
      <c r="H53" s="17"/>
      <c r="I53" s="17"/>
      <c r="J53" s="17"/>
      <c r="K53" s="17"/>
      <c r="L53" s="17"/>
      <c r="M53" s="17"/>
      <c r="N53" s="17"/>
      <c r="O53" s="17"/>
      <c r="P53" s="17"/>
      <c r="Q53" s="17"/>
      <c r="R53" s="17"/>
      <c r="S53" s="17"/>
      <c r="T53" s="17"/>
      <c r="U53" s="18"/>
      <c r="V53" s="17"/>
    </row>
    <row r="54" spans="1:22" x14ac:dyDescent="0.2">
      <c r="A54" s="248"/>
      <c r="B54" s="17"/>
      <c r="C54" s="250" t="s">
        <v>865</v>
      </c>
      <c r="D54" s="17"/>
      <c r="E54" s="17"/>
      <c r="F54" s="17"/>
      <c r="G54" s="17"/>
      <c r="H54" s="17"/>
      <c r="I54" s="17"/>
      <c r="J54" s="17"/>
      <c r="K54" s="17"/>
      <c r="L54" s="17"/>
      <c r="M54" s="17"/>
      <c r="N54" s="17"/>
      <c r="O54" s="17"/>
      <c r="P54" s="17"/>
      <c r="Q54" s="17"/>
      <c r="R54" s="17"/>
      <c r="S54" s="17"/>
      <c r="T54" s="17"/>
      <c r="U54" s="18"/>
      <c r="V54" s="17"/>
    </row>
    <row r="55" spans="1:22" x14ac:dyDescent="0.2">
      <c r="A55" s="248"/>
      <c r="B55" s="17"/>
      <c r="C55" s="249" t="s">
        <v>869</v>
      </c>
      <c r="D55" s="17"/>
      <c r="E55" s="17"/>
      <c r="F55" s="17"/>
      <c r="G55" s="17"/>
      <c r="H55" s="17"/>
      <c r="I55" s="17"/>
      <c r="J55" s="17"/>
      <c r="K55" s="17"/>
      <c r="L55" s="17"/>
      <c r="M55" s="17"/>
      <c r="N55" s="17"/>
      <c r="O55" s="17"/>
      <c r="P55" s="17"/>
      <c r="Q55" s="17"/>
      <c r="R55" s="17"/>
      <c r="S55" s="17"/>
      <c r="T55" s="17"/>
      <c r="U55" s="18"/>
      <c r="V55" s="17"/>
    </row>
    <row r="56" spans="1:22" x14ac:dyDescent="0.2">
      <c r="A56" s="251"/>
      <c r="B56" s="251"/>
      <c r="C56" s="247"/>
      <c r="D56" s="19"/>
      <c r="E56" s="19"/>
      <c r="F56" s="19"/>
      <c r="G56" s="19"/>
      <c r="H56" s="19"/>
      <c r="I56" s="19"/>
      <c r="J56" s="19"/>
      <c r="K56" s="19"/>
      <c r="L56" s="19"/>
      <c r="M56" s="19"/>
      <c r="N56" s="19"/>
      <c r="O56" s="213"/>
      <c r="P56" s="19"/>
      <c r="Q56" s="19"/>
      <c r="R56" s="19"/>
      <c r="S56" s="19"/>
      <c r="T56" s="19"/>
      <c r="U56" s="19"/>
      <c r="V56" s="19"/>
    </row>
    <row r="57" spans="1:22" x14ac:dyDescent="0.2">
      <c r="A57" s="626" t="s">
        <v>754</v>
      </c>
      <c r="B57" s="626"/>
      <c r="C57" s="626"/>
      <c r="D57" s="626"/>
      <c r="E57" s="626"/>
      <c r="F57" s="626"/>
      <c r="G57" s="626"/>
      <c r="H57" s="626"/>
      <c r="I57" s="626"/>
      <c r="J57" s="626"/>
      <c r="K57" s="626"/>
      <c r="L57" s="626"/>
      <c r="M57" s="626"/>
      <c r="N57" s="19"/>
      <c r="O57" s="213"/>
      <c r="P57" s="19"/>
      <c r="Q57" s="19"/>
      <c r="R57" s="19"/>
      <c r="S57" s="19"/>
      <c r="T57" s="19"/>
      <c r="U57" s="19"/>
      <c r="V57" s="19"/>
    </row>
    <row r="58" spans="1:22" x14ac:dyDescent="0.2">
      <c r="A58" s="627" t="s">
        <v>749</v>
      </c>
      <c r="B58" s="627"/>
      <c r="C58" s="627"/>
      <c r="D58" s="627"/>
      <c r="E58" s="627"/>
      <c r="F58" s="627"/>
      <c r="G58" s="627"/>
      <c r="H58" s="627"/>
      <c r="I58" s="627"/>
      <c r="J58" s="627"/>
      <c r="K58" s="627"/>
      <c r="L58" s="627"/>
      <c r="M58" s="627"/>
      <c r="N58" s="19"/>
      <c r="O58" s="213"/>
      <c r="P58" s="19"/>
      <c r="Q58" s="19"/>
      <c r="R58" s="19"/>
      <c r="S58" s="19"/>
      <c r="T58" s="19"/>
      <c r="U58" s="19"/>
      <c r="V58" s="19"/>
    </row>
    <row r="59" spans="1:22" ht="15" x14ac:dyDescent="0.2">
      <c r="A59" s="439"/>
      <c r="B59" s="440"/>
      <c r="C59" s="441"/>
      <c r="D59" s="441"/>
      <c r="E59" s="441"/>
      <c r="F59" s="441"/>
      <c r="G59" s="441"/>
      <c r="H59" s="442"/>
      <c r="I59" s="314"/>
      <c r="J59" s="442"/>
      <c r="K59" s="443"/>
      <c r="L59" s="443"/>
      <c r="M59" s="444"/>
      <c r="N59" s="19"/>
      <c r="O59" s="213"/>
      <c r="P59" s="19"/>
      <c r="Q59" s="19"/>
      <c r="R59" s="19"/>
      <c r="S59" s="19"/>
      <c r="T59" s="19"/>
      <c r="U59" s="19"/>
      <c r="V59" s="19"/>
    </row>
    <row r="60" spans="1:22" x14ac:dyDescent="0.2">
      <c r="A60" s="445" t="s">
        <v>331</v>
      </c>
      <c r="B60" s="446"/>
      <c r="C60" s="447"/>
      <c r="D60" s="447"/>
      <c r="E60" s="447"/>
      <c r="F60" s="447"/>
      <c r="G60" s="447"/>
      <c r="H60" s="448"/>
      <c r="I60" s="315"/>
      <c r="J60" s="447"/>
      <c r="K60" s="449"/>
      <c r="L60" s="449"/>
      <c r="M60" s="450" t="s">
        <v>43</v>
      </c>
    </row>
    <row r="61" spans="1:22" ht="15.75" thickBot="1" x14ac:dyDescent="0.25">
      <c r="A61" s="451"/>
      <c r="B61" s="452"/>
      <c r="C61" s="453"/>
      <c r="D61" s="453"/>
      <c r="E61" s="453"/>
      <c r="F61" s="453"/>
      <c r="G61" s="453"/>
      <c r="H61" s="454"/>
      <c r="I61" s="316"/>
      <c r="J61" s="454"/>
      <c r="K61" s="455"/>
      <c r="L61" s="455"/>
      <c r="M61" s="456"/>
    </row>
    <row r="62" spans="1:22" x14ac:dyDescent="0.2">
      <c r="A62" s="457"/>
      <c r="B62" s="457"/>
      <c r="C62" s="458"/>
      <c r="D62" s="458"/>
      <c r="E62" s="458"/>
      <c r="F62" s="459" t="s">
        <v>147</v>
      </c>
      <c r="G62" s="459"/>
      <c r="H62" s="458" t="s">
        <v>103</v>
      </c>
      <c r="I62" s="458"/>
      <c r="J62" s="458" t="s">
        <v>20</v>
      </c>
      <c r="K62" s="458" t="s">
        <v>20</v>
      </c>
      <c r="L62" s="458"/>
      <c r="M62" s="458"/>
    </row>
    <row r="63" spans="1:22" x14ac:dyDescent="0.2">
      <c r="A63" s="460" t="s">
        <v>21</v>
      </c>
      <c r="B63" s="460" t="s">
        <v>22</v>
      </c>
      <c r="C63" s="461"/>
      <c r="D63" s="461" t="s">
        <v>24</v>
      </c>
      <c r="E63" s="461" t="s">
        <v>750</v>
      </c>
      <c r="F63" s="461" t="s">
        <v>149</v>
      </c>
      <c r="G63" s="461" t="s">
        <v>871</v>
      </c>
      <c r="H63" s="461" t="s">
        <v>104</v>
      </c>
      <c r="I63" s="461" t="s">
        <v>27</v>
      </c>
      <c r="J63" s="461" t="s">
        <v>24</v>
      </c>
      <c r="K63" s="461" t="s">
        <v>38</v>
      </c>
      <c r="L63" s="461"/>
      <c r="M63" s="461" t="s">
        <v>20</v>
      </c>
    </row>
    <row r="64" spans="1:22" x14ac:dyDescent="0.2">
      <c r="A64" s="462" t="s">
        <v>28</v>
      </c>
      <c r="B64" s="462" t="s">
        <v>29</v>
      </c>
      <c r="C64" s="461" t="s">
        <v>23</v>
      </c>
      <c r="D64" s="463" t="s">
        <v>29</v>
      </c>
      <c r="E64" s="463" t="s">
        <v>106</v>
      </c>
      <c r="F64" s="463" t="s">
        <v>29</v>
      </c>
      <c r="G64" s="463" t="s">
        <v>872</v>
      </c>
      <c r="H64" s="463" t="s">
        <v>29</v>
      </c>
      <c r="I64" s="463" t="s">
        <v>30</v>
      </c>
      <c r="J64" s="463" t="s">
        <v>29</v>
      </c>
      <c r="K64" s="463" t="s">
        <v>23</v>
      </c>
      <c r="L64" s="463"/>
      <c r="M64" s="463" t="s">
        <v>30</v>
      </c>
    </row>
    <row r="65" spans="1:15" x14ac:dyDescent="0.2">
      <c r="A65" s="464">
        <v>1</v>
      </c>
      <c r="B65" s="317">
        <v>30</v>
      </c>
      <c r="C65" s="318">
        <v>188.5</v>
      </c>
      <c r="D65" s="319">
        <v>32.5</v>
      </c>
      <c r="E65" s="319">
        <v>5</v>
      </c>
      <c r="F65" s="319">
        <v>2.9</v>
      </c>
      <c r="G65" s="319">
        <v>25</v>
      </c>
      <c r="H65" s="465">
        <v>2.0499999999999998</v>
      </c>
      <c r="I65" s="466">
        <f>SUM(B65:H65)</f>
        <v>285.95</v>
      </c>
      <c r="J65" s="465">
        <v>3</v>
      </c>
      <c r="K65" s="467">
        <v>303.75</v>
      </c>
      <c r="L65" s="467"/>
      <c r="M65" s="466">
        <f t="shared" ref="M65:M76" si="10">SUM(I65:K65)</f>
        <v>592.70000000000005</v>
      </c>
    </row>
    <row r="66" spans="1:15" x14ac:dyDescent="0.2">
      <c r="A66" s="464">
        <v>2</v>
      </c>
      <c r="B66" s="317">
        <v>30</v>
      </c>
      <c r="C66" s="318">
        <v>377</v>
      </c>
      <c r="D66" s="319">
        <v>32.5</v>
      </c>
      <c r="E66" s="319">
        <f>$E$65*A66</f>
        <v>10</v>
      </c>
      <c r="F66" s="319">
        <f t="shared" ref="F66:F76" si="11">$F$10*A66</f>
        <v>5.8</v>
      </c>
      <c r="G66" s="319">
        <f>G65</f>
        <v>25</v>
      </c>
      <c r="H66" s="465">
        <v>4.0999999999999996</v>
      </c>
      <c r="I66" s="466">
        <f>SUM(B66:H66)</f>
        <v>484.40000000000003</v>
      </c>
      <c r="J66" s="465">
        <f>$J$65*A66</f>
        <v>6</v>
      </c>
      <c r="K66" s="467">
        <f>$K$65*A66</f>
        <v>607.5</v>
      </c>
      <c r="L66" s="467"/>
      <c r="M66" s="466">
        <f t="shared" si="10"/>
        <v>1097.9000000000001</v>
      </c>
    </row>
    <row r="67" spans="1:15" x14ac:dyDescent="0.2">
      <c r="A67" s="464">
        <v>3</v>
      </c>
      <c r="B67" s="317">
        <v>30</v>
      </c>
      <c r="C67" s="318">
        <v>565.5</v>
      </c>
      <c r="D67" s="319">
        <v>32.5</v>
      </c>
      <c r="E67" s="319">
        <f t="shared" ref="E67:E76" si="12">$E$65*A67</f>
        <v>15</v>
      </c>
      <c r="F67" s="319">
        <f t="shared" si="11"/>
        <v>8.6999999999999993</v>
      </c>
      <c r="G67" s="319">
        <f t="shared" ref="G67:G70" si="13">G66</f>
        <v>25</v>
      </c>
      <c r="H67" s="465">
        <v>6.15</v>
      </c>
      <c r="I67" s="466">
        <f t="shared" ref="I67:I76" si="14">SUM(B67:H67)</f>
        <v>682.85</v>
      </c>
      <c r="J67" s="465">
        <f t="shared" ref="J67:J75" si="15">$J$65*A67</f>
        <v>9</v>
      </c>
      <c r="K67" s="467">
        <f t="shared" ref="K67:K76" si="16">$K$65*A67</f>
        <v>911.25</v>
      </c>
      <c r="L67" s="467"/>
      <c r="M67" s="466">
        <f t="shared" si="10"/>
        <v>1603.1</v>
      </c>
    </row>
    <row r="68" spans="1:15" x14ac:dyDescent="0.2">
      <c r="A68" s="464">
        <v>4</v>
      </c>
      <c r="B68" s="317">
        <v>30</v>
      </c>
      <c r="C68" s="318">
        <v>754</v>
      </c>
      <c r="D68" s="319">
        <v>32.5</v>
      </c>
      <c r="E68" s="319">
        <f t="shared" si="12"/>
        <v>20</v>
      </c>
      <c r="F68" s="319">
        <f t="shared" si="11"/>
        <v>11.6</v>
      </c>
      <c r="G68" s="319">
        <f t="shared" si="13"/>
        <v>25</v>
      </c>
      <c r="H68" s="465">
        <v>8.1999999999999993</v>
      </c>
      <c r="I68" s="466">
        <f t="shared" si="14"/>
        <v>881.30000000000007</v>
      </c>
      <c r="J68" s="465">
        <f t="shared" si="15"/>
        <v>12</v>
      </c>
      <c r="K68" s="467">
        <f t="shared" si="16"/>
        <v>1215</v>
      </c>
      <c r="L68" s="467"/>
      <c r="M68" s="466">
        <f t="shared" si="10"/>
        <v>2108.3000000000002</v>
      </c>
    </row>
    <row r="69" spans="1:15" x14ac:dyDescent="0.2">
      <c r="A69" s="464">
        <v>5</v>
      </c>
      <c r="B69" s="317">
        <v>30</v>
      </c>
      <c r="C69" s="318">
        <v>942.5</v>
      </c>
      <c r="D69" s="319">
        <v>32.5</v>
      </c>
      <c r="E69" s="319">
        <f t="shared" si="12"/>
        <v>25</v>
      </c>
      <c r="F69" s="319">
        <f t="shared" si="11"/>
        <v>14.5</v>
      </c>
      <c r="G69" s="319">
        <f t="shared" si="13"/>
        <v>25</v>
      </c>
      <c r="H69" s="465">
        <v>10.25</v>
      </c>
      <c r="I69" s="466">
        <f t="shared" si="14"/>
        <v>1079.75</v>
      </c>
      <c r="J69" s="465">
        <f t="shared" si="15"/>
        <v>15</v>
      </c>
      <c r="K69" s="467">
        <f t="shared" si="16"/>
        <v>1518.75</v>
      </c>
      <c r="L69" s="467"/>
      <c r="M69" s="466">
        <f t="shared" si="10"/>
        <v>2613.5</v>
      </c>
    </row>
    <row r="70" spans="1:15" x14ac:dyDescent="0.2">
      <c r="A70" s="464">
        <v>6</v>
      </c>
      <c r="B70" s="317">
        <v>30</v>
      </c>
      <c r="C70" s="318">
        <v>1131</v>
      </c>
      <c r="D70" s="319">
        <v>32.5</v>
      </c>
      <c r="E70" s="319">
        <f t="shared" si="12"/>
        <v>30</v>
      </c>
      <c r="F70" s="319">
        <f t="shared" si="11"/>
        <v>17.399999999999999</v>
      </c>
      <c r="G70" s="319">
        <f t="shared" si="13"/>
        <v>25</v>
      </c>
      <c r="H70" s="465">
        <v>12.3</v>
      </c>
      <c r="I70" s="466">
        <f t="shared" si="14"/>
        <v>1278.2</v>
      </c>
      <c r="J70" s="465">
        <f t="shared" si="15"/>
        <v>18</v>
      </c>
      <c r="K70" s="467">
        <f t="shared" si="16"/>
        <v>1822.5</v>
      </c>
      <c r="L70" s="467"/>
      <c r="M70" s="466">
        <f t="shared" si="10"/>
        <v>3118.7</v>
      </c>
    </row>
    <row r="71" spans="1:15" x14ac:dyDescent="0.2">
      <c r="A71" s="464">
        <v>7</v>
      </c>
      <c r="B71" s="317">
        <v>30</v>
      </c>
      <c r="C71" s="318">
        <v>1319.5</v>
      </c>
      <c r="D71" s="319">
        <v>90.5</v>
      </c>
      <c r="E71" s="319">
        <f t="shared" si="12"/>
        <v>35</v>
      </c>
      <c r="F71" s="319">
        <f t="shared" si="11"/>
        <v>20.3</v>
      </c>
      <c r="G71" s="319">
        <v>25</v>
      </c>
      <c r="H71" s="465">
        <v>14.35</v>
      </c>
      <c r="I71" s="466">
        <f t="shared" si="14"/>
        <v>1534.6499999999999</v>
      </c>
      <c r="J71" s="465">
        <f t="shared" si="15"/>
        <v>21</v>
      </c>
      <c r="K71" s="467">
        <f t="shared" si="16"/>
        <v>2126.25</v>
      </c>
      <c r="L71" s="467"/>
      <c r="M71" s="466">
        <f t="shared" si="10"/>
        <v>3681.8999999999996</v>
      </c>
    </row>
    <row r="72" spans="1:15" x14ac:dyDescent="0.2">
      <c r="A72" s="464">
        <v>8</v>
      </c>
      <c r="B72" s="317">
        <v>30</v>
      </c>
      <c r="C72" s="318">
        <v>1508</v>
      </c>
      <c r="D72" s="319">
        <v>90.5</v>
      </c>
      <c r="E72" s="319">
        <f>$E$65*A72</f>
        <v>40</v>
      </c>
      <c r="F72" s="319">
        <f t="shared" si="11"/>
        <v>23.2</v>
      </c>
      <c r="G72" s="319">
        <f>G71</f>
        <v>25</v>
      </c>
      <c r="H72" s="465">
        <v>16.399999999999999</v>
      </c>
      <c r="I72" s="466">
        <f t="shared" si="14"/>
        <v>1733.1000000000001</v>
      </c>
      <c r="J72" s="465">
        <f t="shared" si="15"/>
        <v>24</v>
      </c>
      <c r="K72" s="467">
        <f t="shared" si="16"/>
        <v>2430</v>
      </c>
      <c r="L72" s="467"/>
      <c r="M72" s="466">
        <f t="shared" si="10"/>
        <v>4187.1000000000004</v>
      </c>
    </row>
    <row r="73" spans="1:15" x14ac:dyDescent="0.2">
      <c r="A73" s="464">
        <v>9</v>
      </c>
      <c r="B73" s="317">
        <v>30</v>
      </c>
      <c r="C73" s="318">
        <v>1696.5</v>
      </c>
      <c r="D73" s="319">
        <v>90.5</v>
      </c>
      <c r="E73" s="319">
        <f t="shared" si="12"/>
        <v>45</v>
      </c>
      <c r="F73" s="319">
        <f t="shared" si="11"/>
        <v>26.099999999999998</v>
      </c>
      <c r="G73" s="319">
        <f t="shared" ref="G73:G76" si="17">G72</f>
        <v>25</v>
      </c>
      <c r="H73" s="465">
        <v>18.45</v>
      </c>
      <c r="I73" s="466">
        <f t="shared" si="14"/>
        <v>1931.55</v>
      </c>
      <c r="J73" s="465">
        <f t="shared" si="15"/>
        <v>27</v>
      </c>
      <c r="K73" s="467">
        <f t="shared" si="16"/>
        <v>2733.75</v>
      </c>
      <c r="L73" s="467"/>
      <c r="M73" s="466">
        <f t="shared" si="10"/>
        <v>4692.3</v>
      </c>
    </row>
    <row r="74" spans="1:15" x14ac:dyDescent="0.2">
      <c r="A74" s="464">
        <v>10</v>
      </c>
      <c r="B74" s="317">
        <v>30</v>
      </c>
      <c r="C74" s="318">
        <v>1885</v>
      </c>
      <c r="D74" s="319">
        <v>90.5</v>
      </c>
      <c r="E74" s="319">
        <f t="shared" si="12"/>
        <v>50</v>
      </c>
      <c r="F74" s="319">
        <f t="shared" si="11"/>
        <v>29</v>
      </c>
      <c r="G74" s="319">
        <f t="shared" si="17"/>
        <v>25</v>
      </c>
      <c r="H74" s="465">
        <v>20.5</v>
      </c>
      <c r="I74" s="466">
        <f t="shared" si="14"/>
        <v>2130</v>
      </c>
      <c r="J74" s="465">
        <f t="shared" si="15"/>
        <v>30</v>
      </c>
      <c r="K74" s="467">
        <f t="shared" si="16"/>
        <v>3037.5</v>
      </c>
      <c r="L74" s="467"/>
      <c r="M74" s="466">
        <f t="shared" si="10"/>
        <v>5197.5</v>
      </c>
    </row>
    <row r="75" spans="1:15" x14ac:dyDescent="0.2">
      <c r="A75" s="464">
        <v>11</v>
      </c>
      <c r="B75" s="317">
        <v>30</v>
      </c>
      <c r="C75" s="318">
        <v>2073.5</v>
      </c>
      <c r="D75" s="319">
        <v>90.5</v>
      </c>
      <c r="E75" s="319">
        <f t="shared" si="12"/>
        <v>55</v>
      </c>
      <c r="F75" s="319">
        <f t="shared" si="11"/>
        <v>31.9</v>
      </c>
      <c r="G75" s="319">
        <f t="shared" si="17"/>
        <v>25</v>
      </c>
      <c r="H75" s="465">
        <v>22.55</v>
      </c>
      <c r="I75" s="466">
        <f t="shared" si="14"/>
        <v>2328.4500000000003</v>
      </c>
      <c r="J75" s="465">
        <f t="shared" si="15"/>
        <v>33</v>
      </c>
      <c r="K75" s="467">
        <f t="shared" si="16"/>
        <v>3341.25</v>
      </c>
      <c r="L75" s="467"/>
      <c r="M75" s="466">
        <f t="shared" si="10"/>
        <v>5702.7000000000007</v>
      </c>
    </row>
    <row r="76" spans="1:15" x14ac:dyDescent="0.2">
      <c r="A76" s="464">
        <v>12</v>
      </c>
      <c r="B76" s="317">
        <v>30</v>
      </c>
      <c r="C76" s="318">
        <v>2261.5</v>
      </c>
      <c r="D76" s="319">
        <v>90.5</v>
      </c>
      <c r="E76" s="319">
        <f t="shared" si="12"/>
        <v>60</v>
      </c>
      <c r="F76" s="319">
        <f t="shared" si="11"/>
        <v>34.799999999999997</v>
      </c>
      <c r="G76" s="319">
        <f t="shared" si="17"/>
        <v>25</v>
      </c>
      <c r="H76" s="465">
        <v>24.6</v>
      </c>
      <c r="I76" s="466">
        <f t="shared" si="14"/>
        <v>2526.4</v>
      </c>
      <c r="J76" s="465">
        <v>36</v>
      </c>
      <c r="K76" s="467">
        <f t="shared" si="16"/>
        <v>3645</v>
      </c>
      <c r="L76" s="467"/>
      <c r="M76" s="466">
        <f t="shared" si="10"/>
        <v>6207.4</v>
      </c>
    </row>
    <row r="77" spans="1:15" x14ac:dyDescent="0.2">
      <c r="A77" s="468"/>
      <c r="B77" s="320"/>
      <c r="C77" s="321"/>
      <c r="D77" s="321"/>
      <c r="E77" s="321"/>
      <c r="F77" s="321"/>
      <c r="G77" s="321"/>
      <c r="H77" s="469"/>
      <c r="I77" s="469"/>
      <c r="J77" s="469"/>
      <c r="K77" s="469"/>
      <c r="L77" s="469"/>
      <c r="M77" s="469"/>
    </row>
    <row r="78" spans="1:15" ht="29.25" customHeight="1" x14ac:dyDescent="0.2">
      <c r="A78" s="563" t="s">
        <v>874</v>
      </c>
      <c r="B78" s="548">
        <f>+B76</f>
        <v>30</v>
      </c>
      <c r="C78" s="548">
        <f>+C76</f>
        <v>2261.5</v>
      </c>
      <c r="D78" s="548">
        <v>90.5</v>
      </c>
      <c r="E78" s="564">
        <f>E76</f>
        <v>60</v>
      </c>
      <c r="F78" s="564">
        <v>34.799999999999997</v>
      </c>
      <c r="G78" s="564">
        <v>25</v>
      </c>
      <c r="H78" s="565">
        <v>24.6</v>
      </c>
      <c r="I78" s="553">
        <f>+I76</f>
        <v>2526.4</v>
      </c>
      <c r="J78" s="566">
        <f>+J76</f>
        <v>36</v>
      </c>
      <c r="K78" s="553">
        <f>+K76</f>
        <v>3645</v>
      </c>
      <c r="L78" s="553"/>
      <c r="M78" s="567">
        <f>SUM(I78:K78)</f>
        <v>6207.4</v>
      </c>
      <c r="O78" s="568"/>
    </row>
    <row r="79" spans="1:15" ht="13.5" thickBot="1" x14ac:dyDescent="0.25">
      <c r="A79" s="470"/>
      <c r="B79" s="324"/>
      <c r="C79" s="324"/>
      <c r="D79" s="471"/>
      <c r="E79" s="471"/>
      <c r="F79" s="471"/>
      <c r="G79" s="471"/>
      <c r="H79" s="471"/>
      <c r="I79" s="471"/>
      <c r="J79" s="471"/>
      <c r="K79" s="471"/>
      <c r="L79" s="471"/>
      <c r="M79" s="471"/>
    </row>
    <row r="80" spans="1:15" ht="13.5" thickBot="1" x14ac:dyDescent="0.25">
      <c r="A80" s="472" t="s">
        <v>755</v>
      </c>
      <c r="B80" s="325"/>
      <c r="C80" s="326"/>
      <c r="D80" s="473"/>
      <c r="E80" s="473"/>
      <c r="F80" s="473"/>
      <c r="G80" s="473"/>
      <c r="H80" s="473"/>
      <c r="I80" s="473"/>
      <c r="J80" s="473"/>
      <c r="K80" s="473"/>
      <c r="L80" s="473"/>
      <c r="M80" s="473"/>
    </row>
    <row r="81" spans="1:13" x14ac:dyDescent="0.2">
      <c r="A81" s="474"/>
      <c r="B81" s="327"/>
      <c r="C81" s="327"/>
      <c r="D81" s="469"/>
      <c r="E81" s="469"/>
      <c r="F81" s="469"/>
      <c r="G81" s="469"/>
      <c r="H81" s="469"/>
      <c r="I81" s="469"/>
      <c r="J81" s="469"/>
      <c r="K81" s="469"/>
      <c r="L81" s="557"/>
      <c r="M81" s="469"/>
    </row>
    <row r="82" spans="1:13" x14ac:dyDescent="0.2">
      <c r="A82" s="475" t="s">
        <v>32</v>
      </c>
      <c r="B82" s="328"/>
      <c r="C82" s="329"/>
      <c r="D82" s="476"/>
      <c r="E82" s="476"/>
      <c r="F82" s="476"/>
      <c r="G82" s="548">
        <v>-20</v>
      </c>
      <c r="H82" s="476"/>
      <c r="I82" s="477"/>
      <c r="J82" s="478"/>
      <c r="K82" s="554"/>
      <c r="L82" s="479"/>
      <c r="M82" s="477"/>
    </row>
    <row r="83" spans="1:13" x14ac:dyDescent="0.2">
      <c r="A83" s="480" t="s">
        <v>33</v>
      </c>
      <c r="B83" s="322">
        <v>0</v>
      </c>
      <c r="C83" s="330">
        <v>0</v>
      </c>
      <c r="D83" s="481">
        <v>2.5</v>
      </c>
      <c r="E83" s="322">
        <v>1.8</v>
      </c>
      <c r="F83" s="322">
        <v>0</v>
      </c>
      <c r="G83" s="322">
        <v>-3</v>
      </c>
      <c r="H83" s="481">
        <v>0</v>
      </c>
      <c r="I83" s="482">
        <f>SUM(B83:H83)</f>
        <v>1.2999999999999998</v>
      </c>
      <c r="J83" s="483">
        <v>1</v>
      </c>
      <c r="K83" s="555">
        <v>0</v>
      </c>
      <c r="L83" s="484" t="s">
        <v>193</v>
      </c>
      <c r="M83" s="482">
        <f>SUM(I83,K83,J83)</f>
        <v>2.2999999999999998</v>
      </c>
    </row>
    <row r="84" spans="1:13" x14ac:dyDescent="0.2">
      <c r="A84" s="549"/>
      <c r="B84" s="550"/>
      <c r="C84" s="550"/>
      <c r="D84" s="551"/>
      <c r="E84" s="552"/>
      <c r="F84" s="551"/>
      <c r="G84" s="551"/>
      <c r="H84" s="551"/>
      <c r="I84" s="553"/>
      <c r="J84" s="551"/>
      <c r="K84" s="553"/>
      <c r="L84" s="553"/>
      <c r="M84" s="553"/>
    </row>
    <row r="85" spans="1:13" x14ac:dyDescent="0.2">
      <c r="A85" s="485" t="s">
        <v>756</v>
      </c>
      <c r="B85" s="331"/>
      <c r="C85" s="332"/>
      <c r="D85" s="475"/>
      <c r="E85" s="333"/>
      <c r="F85" s="486"/>
      <c r="G85" s="486"/>
      <c r="H85" s="475"/>
      <c r="I85" s="487"/>
      <c r="J85" s="488"/>
      <c r="K85" s="491"/>
      <c r="L85" s="489"/>
      <c r="M85" s="487"/>
    </row>
    <row r="86" spans="1:13" x14ac:dyDescent="0.2">
      <c r="A86" s="490" t="s">
        <v>31</v>
      </c>
      <c r="B86" s="334">
        <v>30</v>
      </c>
      <c r="C86" s="323">
        <f>+C78+C83</f>
        <v>2261.5</v>
      </c>
      <c r="D86" s="323">
        <v>93</v>
      </c>
      <c r="E86" s="322">
        <f>+E78+E83</f>
        <v>61.8</v>
      </c>
      <c r="F86" s="322">
        <f>+F78+F83</f>
        <v>34.799999999999997</v>
      </c>
      <c r="G86" s="322">
        <v>22</v>
      </c>
      <c r="H86" s="323">
        <f>+H78+H83</f>
        <v>24.6</v>
      </c>
      <c r="I86" s="335">
        <f>SUM(B86:H86)</f>
        <v>2527.7000000000003</v>
      </c>
      <c r="J86" s="518">
        <v>37</v>
      </c>
      <c r="K86" s="556">
        <f>+K78+K83</f>
        <v>3645</v>
      </c>
      <c r="L86" s="520"/>
      <c r="M86" s="335">
        <f>SUM(I86:K86)</f>
        <v>6209.7000000000007</v>
      </c>
    </row>
    <row r="87" spans="1:13" x14ac:dyDescent="0.2">
      <c r="A87" s="468"/>
      <c r="B87" s="336"/>
      <c r="C87" s="337"/>
      <c r="D87" s="337"/>
      <c r="E87" s="337"/>
      <c r="F87" s="337"/>
      <c r="G87" s="337"/>
      <c r="H87" s="337"/>
      <c r="I87" s="337"/>
      <c r="J87" s="337"/>
      <c r="K87" s="337"/>
      <c r="L87" s="558"/>
      <c r="M87" s="337"/>
    </row>
    <row r="88" spans="1:13" x14ac:dyDescent="0.2">
      <c r="A88" s="475" t="s">
        <v>35</v>
      </c>
      <c r="B88" s="485"/>
      <c r="C88" s="489"/>
      <c r="D88" s="491"/>
      <c r="E88" s="491"/>
      <c r="F88" s="491"/>
      <c r="G88" s="491"/>
      <c r="H88" s="491"/>
      <c r="I88" s="487"/>
      <c r="J88" s="488"/>
      <c r="K88" s="491"/>
      <c r="L88" s="489"/>
      <c r="M88" s="487"/>
    </row>
    <row r="89" spans="1:13" x14ac:dyDescent="0.2">
      <c r="A89" s="480" t="s">
        <v>33</v>
      </c>
      <c r="B89" s="492">
        <f t="shared" ref="B89:K89" si="18">(B86/B78)-1</f>
        <v>0</v>
      </c>
      <c r="C89" s="493">
        <f t="shared" si="18"/>
        <v>0</v>
      </c>
      <c r="D89" s="494">
        <f t="shared" si="18"/>
        <v>2.7624309392265234E-2</v>
      </c>
      <c r="E89" s="495">
        <f>(E86/E78)-1</f>
        <v>3.0000000000000027E-2</v>
      </c>
      <c r="F89" s="495">
        <f>(F86/F78)-1</f>
        <v>0</v>
      </c>
      <c r="G89" s="495">
        <f>(G86/G78)-1</f>
        <v>-0.12</v>
      </c>
      <c r="H89" s="495">
        <f t="shared" si="18"/>
        <v>0</v>
      </c>
      <c r="I89" s="496">
        <f t="shared" si="18"/>
        <v>5.1456618112744046E-4</v>
      </c>
      <c r="J89" s="497">
        <f t="shared" si="18"/>
        <v>2.7777777777777679E-2</v>
      </c>
      <c r="K89" s="494">
        <f t="shared" si="18"/>
        <v>0</v>
      </c>
      <c r="L89" s="494"/>
      <c r="M89" s="496">
        <f>(M86/M78)-1</f>
        <v>3.7052550182048449E-4</v>
      </c>
    </row>
    <row r="90" spans="1:13" ht="13.5" thickBot="1" x14ac:dyDescent="0.25">
      <c r="A90" s="499" t="s">
        <v>34</v>
      </c>
      <c r="B90" s="500"/>
      <c r="C90" s="501"/>
      <c r="D90" s="499" t="s">
        <v>193</v>
      </c>
      <c r="E90" s="499" t="s">
        <v>193</v>
      </c>
      <c r="F90" s="499"/>
      <c r="G90" s="499"/>
      <c r="H90" s="499"/>
      <c r="I90" s="501"/>
      <c r="J90" s="499"/>
      <c r="K90" s="502"/>
      <c r="L90" s="502"/>
      <c r="M90" s="499"/>
    </row>
    <row r="91" spans="1:13" ht="13.5" thickBot="1" x14ac:dyDescent="0.25">
      <c r="A91" s="560" t="s">
        <v>757</v>
      </c>
      <c r="B91" s="561"/>
      <c r="C91" s="562"/>
      <c r="D91" s="562"/>
      <c r="E91" s="562"/>
      <c r="F91" s="562"/>
      <c r="G91" s="562"/>
      <c r="H91" s="562"/>
      <c r="I91" s="562"/>
      <c r="J91" s="562"/>
      <c r="K91" s="562"/>
      <c r="L91" s="562"/>
      <c r="M91" s="562"/>
    </row>
    <row r="92" spans="1:13" x14ac:dyDescent="0.2">
      <c r="A92" s="474"/>
      <c r="B92" s="469"/>
      <c r="C92" s="469"/>
      <c r="D92" s="469"/>
      <c r="E92" s="469"/>
      <c r="F92" s="469"/>
      <c r="G92" s="469"/>
      <c r="H92" s="469"/>
      <c r="I92" s="469"/>
      <c r="J92" s="469"/>
      <c r="K92" s="469"/>
      <c r="L92" s="469"/>
      <c r="M92" s="469"/>
    </row>
    <row r="93" spans="1:13" x14ac:dyDescent="0.2">
      <c r="A93" s="475" t="s">
        <v>32</v>
      </c>
      <c r="B93" s="476"/>
      <c r="C93" s="479"/>
      <c r="D93" s="476"/>
      <c r="E93" s="476"/>
      <c r="F93" s="476"/>
      <c r="G93" s="476"/>
      <c r="H93" s="476"/>
      <c r="I93" s="477"/>
      <c r="J93" s="478"/>
      <c r="K93" s="479"/>
      <c r="L93" s="479"/>
      <c r="M93" s="477"/>
    </row>
    <row r="94" spans="1:13" x14ac:dyDescent="0.2">
      <c r="A94" s="480" t="s">
        <v>33</v>
      </c>
      <c r="B94" s="481">
        <v>0</v>
      </c>
      <c r="C94" s="481">
        <f>C86*0.03</f>
        <v>67.844999999999999</v>
      </c>
      <c r="D94" s="481">
        <v>2.5</v>
      </c>
      <c r="E94" s="481">
        <v>1.85</v>
      </c>
      <c r="F94" s="322">
        <v>0</v>
      </c>
      <c r="G94" s="322">
        <v>0</v>
      </c>
      <c r="H94" s="481">
        <v>0</v>
      </c>
      <c r="I94" s="482">
        <f>SUM(B94:H94)</f>
        <v>72.194999999999993</v>
      </c>
      <c r="J94" s="483">
        <v>1</v>
      </c>
      <c r="K94" s="519">
        <v>109.35</v>
      </c>
      <c r="L94" s="519"/>
      <c r="M94" s="482">
        <f>SUM(I94:K94)</f>
        <v>182.54499999999999</v>
      </c>
    </row>
    <row r="95" spans="1:13" x14ac:dyDescent="0.2">
      <c r="A95" s="549"/>
      <c r="B95" s="551"/>
      <c r="C95" s="553"/>
      <c r="D95" s="551"/>
      <c r="E95" s="551"/>
      <c r="F95" s="550"/>
      <c r="G95" s="550"/>
      <c r="H95" s="551"/>
      <c r="I95" s="553"/>
      <c r="J95" s="551"/>
      <c r="K95" s="551"/>
      <c r="L95" s="551"/>
      <c r="M95" s="553"/>
    </row>
    <row r="96" spans="1:13" x14ac:dyDescent="0.2">
      <c r="A96" s="485" t="s">
        <v>758</v>
      </c>
      <c r="B96" s="485"/>
      <c r="C96" s="489"/>
      <c r="D96" s="475"/>
      <c r="E96" s="475"/>
      <c r="F96" s="338"/>
      <c r="G96" s="338"/>
      <c r="H96" s="475"/>
      <c r="I96" s="487"/>
      <c r="J96" s="488"/>
      <c r="K96" s="489"/>
      <c r="L96" s="489"/>
      <c r="M96" s="487"/>
    </row>
    <row r="97" spans="1:13" x14ac:dyDescent="0.2">
      <c r="A97" s="490" t="s">
        <v>31</v>
      </c>
      <c r="B97" s="334">
        <f t="shared" ref="B97:H97" si="19">+B86+B94</f>
        <v>30</v>
      </c>
      <c r="C97" s="323">
        <f t="shared" si="19"/>
        <v>2329.3449999999998</v>
      </c>
      <c r="D97" s="323">
        <f t="shared" si="19"/>
        <v>95.5</v>
      </c>
      <c r="E97" s="322">
        <f t="shared" si="19"/>
        <v>63.65</v>
      </c>
      <c r="F97" s="323">
        <f t="shared" si="19"/>
        <v>34.799999999999997</v>
      </c>
      <c r="G97" s="323">
        <v>22</v>
      </c>
      <c r="H97" s="323">
        <f t="shared" si="19"/>
        <v>24.6</v>
      </c>
      <c r="I97" s="335">
        <f>SUM(B97:H97)</f>
        <v>2599.895</v>
      </c>
      <c r="J97" s="323">
        <f>+J86+J94</f>
        <v>38</v>
      </c>
      <c r="K97" s="556">
        <f>+K86+K94</f>
        <v>3754.35</v>
      </c>
      <c r="L97" s="520"/>
      <c r="M97" s="335">
        <f>SUM(I97:K97)</f>
        <v>6392.2449999999999</v>
      </c>
    </row>
    <row r="98" spans="1:13" x14ac:dyDescent="0.2">
      <c r="A98" s="468"/>
      <c r="B98" s="503"/>
      <c r="C98" s="504"/>
      <c r="D98" s="504"/>
      <c r="E98" s="504"/>
      <c r="F98" s="504"/>
      <c r="G98" s="504"/>
      <c r="H98" s="504"/>
      <c r="I98" s="504"/>
      <c r="J98" s="504"/>
      <c r="K98" s="504"/>
      <c r="L98" s="559"/>
      <c r="M98" s="504"/>
    </row>
    <row r="99" spans="1:13" x14ac:dyDescent="0.2">
      <c r="A99" s="475" t="s">
        <v>35</v>
      </c>
      <c r="B99" s="475"/>
      <c r="C99" s="475"/>
      <c r="D99" s="475"/>
      <c r="E99" s="475"/>
      <c r="F99" s="489"/>
      <c r="G99" s="489"/>
      <c r="H99" s="475"/>
      <c r="I99" s="339"/>
      <c r="J99" s="488"/>
      <c r="K99" s="489"/>
      <c r="L99" s="489"/>
      <c r="M99" s="487"/>
    </row>
    <row r="100" spans="1:13" x14ac:dyDescent="0.2">
      <c r="A100" s="480" t="s">
        <v>33</v>
      </c>
      <c r="B100" s="493">
        <f t="shared" ref="B100:M100" si="20">(B97/B86)-1</f>
        <v>0</v>
      </c>
      <c r="C100" s="493">
        <f t="shared" si="20"/>
        <v>2.9999999999999805E-2</v>
      </c>
      <c r="D100" s="493">
        <f t="shared" si="20"/>
        <v>2.6881720430107503E-2</v>
      </c>
      <c r="E100" s="493">
        <f t="shared" si="20"/>
        <v>2.9935275080906099E-2</v>
      </c>
      <c r="F100" s="493">
        <f t="shared" si="20"/>
        <v>0</v>
      </c>
      <c r="G100" s="493">
        <f t="shared" si="20"/>
        <v>0</v>
      </c>
      <c r="H100" s="493">
        <f t="shared" si="20"/>
        <v>0</v>
      </c>
      <c r="I100" s="340">
        <f t="shared" si="20"/>
        <v>2.8561538157217958E-2</v>
      </c>
      <c r="J100" s="498">
        <f t="shared" si="20"/>
        <v>2.7027027027026973E-2</v>
      </c>
      <c r="K100" s="495">
        <f t="shared" si="20"/>
        <v>3.0000000000000027E-2</v>
      </c>
      <c r="L100" s="521"/>
      <c r="M100" s="496">
        <f t="shared" si="20"/>
        <v>2.9396750245583414E-2</v>
      </c>
    </row>
    <row r="101" spans="1:13" x14ac:dyDescent="0.2">
      <c r="A101" s="499" t="s">
        <v>34</v>
      </c>
      <c r="B101" s="500"/>
      <c r="C101" s="501"/>
      <c r="D101" s="499" t="s">
        <v>36</v>
      </c>
      <c r="E101" s="499" t="s">
        <v>41</v>
      </c>
      <c r="F101" s="499"/>
      <c r="G101" s="499"/>
      <c r="H101" s="499"/>
      <c r="I101" s="501"/>
      <c r="J101" s="499" t="s">
        <v>860</v>
      </c>
      <c r="K101" s="502"/>
      <c r="L101" s="502"/>
      <c r="M101" s="499"/>
    </row>
    <row r="102" spans="1:13" x14ac:dyDescent="0.2">
      <c r="A102" s="505" t="s">
        <v>37</v>
      </c>
      <c r="B102" s="506"/>
      <c r="C102" s="507" t="s">
        <v>867</v>
      </c>
      <c r="D102" s="506"/>
      <c r="E102" s="506"/>
      <c r="F102" s="506"/>
      <c r="G102" s="506"/>
      <c r="H102" s="506"/>
      <c r="I102" s="506"/>
      <c r="J102" s="506"/>
      <c r="K102" s="506"/>
      <c r="L102" s="506"/>
      <c r="M102" s="506"/>
    </row>
    <row r="103" spans="1:13" x14ac:dyDescent="0.2">
      <c r="C103" s="249" t="s">
        <v>845</v>
      </c>
    </row>
    <row r="104" spans="1:13" x14ac:dyDescent="0.2">
      <c r="C104" s="250" t="s">
        <v>846</v>
      </c>
    </row>
  </sheetData>
  <mergeCells count="5">
    <mergeCell ref="A1:V1"/>
    <mergeCell ref="A2:V2"/>
    <mergeCell ref="A3:V3"/>
    <mergeCell ref="A57:M57"/>
    <mergeCell ref="A58:M58"/>
  </mergeCells>
  <printOptions horizontalCentered="1"/>
  <pageMargins left="0" right="0" top="0.75" bottom="0.75" header="0.3" footer="0.3"/>
  <pageSetup scale="56" orientation="landscape" r:id="rId1"/>
  <headerFooter alignWithMargins="0">
    <oddFooter>&amp;L&amp;"Courier New,Regular"&amp;8&amp;F (&amp;A)&amp;C&amp;"Courier New,Regular"&amp;8page &amp;P of &amp;N&amp;R&amp;"Courier New,Regular"&amp;8&amp;D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4"/>
  <sheetViews>
    <sheetView workbookViewId="0">
      <selection activeCell="C14" sqref="C14"/>
    </sheetView>
  </sheetViews>
  <sheetFormatPr defaultRowHeight="39.950000000000003" customHeight="1" x14ac:dyDescent="0.2"/>
  <cols>
    <col min="1" max="1" width="32.7109375" style="2" customWidth="1"/>
    <col min="2" max="2" width="18.85546875" style="2" customWidth="1"/>
    <col min="3" max="3" width="98.7109375" style="2" customWidth="1"/>
    <col min="4" max="256" width="9.140625" style="2"/>
    <col min="257" max="257" width="32.7109375" style="2" customWidth="1"/>
    <col min="258" max="258" width="18.85546875" style="2" customWidth="1"/>
    <col min="259" max="259" width="98.7109375" style="2" customWidth="1"/>
    <col min="260" max="512" width="9.140625" style="2"/>
    <col min="513" max="513" width="32.7109375" style="2" customWidth="1"/>
    <col min="514" max="514" width="18.85546875" style="2" customWidth="1"/>
    <col min="515" max="515" width="98.7109375" style="2" customWidth="1"/>
    <col min="516" max="768" width="9.140625" style="2"/>
    <col min="769" max="769" width="32.7109375" style="2" customWidth="1"/>
    <col min="770" max="770" width="18.85546875" style="2" customWidth="1"/>
    <col min="771" max="771" width="98.7109375" style="2" customWidth="1"/>
    <col min="772" max="1024" width="9.140625" style="2"/>
    <col min="1025" max="1025" width="32.7109375" style="2" customWidth="1"/>
    <col min="1026" max="1026" width="18.85546875" style="2" customWidth="1"/>
    <col min="1027" max="1027" width="98.7109375" style="2" customWidth="1"/>
    <col min="1028" max="1280" width="9.140625" style="2"/>
    <col min="1281" max="1281" width="32.7109375" style="2" customWidth="1"/>
    <col min="1282" max="1282" width="18.85546875" style="2" customWidth="1"/>
    <col min="1283" max="1283" width="98.7109375" style="2" customWidth="1"/>
    <col min="1284" max="1536" width="9.140625" style="2"/>
    <col min="1537" max="1537" width="32.7109375" style="2" customWidth="1"/>
    <col min="1538" max="1538" width="18.85546875" style="2" customWidth="1"/>
    <col min="1539" max="1539" width="98.7109375" style="2" customWidth="1"/>
    <col min="1540" max="1792" width="9.140625" style="2"/>
    <col min="1793" max="1793" width="32.7109375" style="2" customWidth="1"/>
    <col min="1794" max="1794" width="18.85546875" style="2" customWidth="1"/>
    <col min="1795" max="1795" width="98.7109375" style="2" customWidth="1"/>
    <col min="1796" max="2048" width="9.140625" style="2"/>
    <col min="2049" max="2049" width="32.7109375" style="2" customWidth="1"/>
    <col min="2050" max="2050" width="18.85546875" style="2" customWidth="1"/>
    <col min="2051" max="2051" width="98.7109375" style="2" customWidth="1"/>
    <col min="2052" max="2304" width="9.140625" style="2"/>
    <col min="2305" max="2305" width="32.7109375" style="2" customWidth="1"/>
    <col min="2306" max="2306" width="18.85546875" style="2" customWidth="1"/>
    <col min="2307" max="2307" width="98.7109375" style="2" customWidth="1"/>
    <col min="2308" max="2560" width="9.140625" style="2"/>
    <col min="2561" max="2561" width="32.7109375" style="2" customWidth="1"/>
    <col min="2562" max="2562" width="18.85546875" style="2" customWidth="1"/>
    <col min="2563" max="2563" width="98.7109375" style="2" customWidth="1"/>
    <col min="2564" max="2816" width="9.140625" style="2"/>
    <col min="2817" max="2817" width="32.7109375" style="2" customWidth="1"/>
    <col min="2818" max="2818" width="18.85546875" style="2" customWidth="1"/>
    <col min="2819" max="2819" width="98.7109375" style="2" customWidth="1"/>
    <col min="2820" max="3072" width="9.140625" style="2"/>
    <col min="3073" max="3073" width="32.7109375" style="2" customWidth="1"/>
    <col min="3074" max="3074" width="18.85546875" style="2" customWidth="1"/>
    <col min="3075" max="3075" width="98.7109375" style="2" customWidth="1"/>
    <col min="3076" max="3328" width="9.140625" style="2"/>
    <col min="3329" max="3329" width="32.7109375" style="2" customWidth="1"/>
    <col min="3330" max="3330" width="18.85546875" style="2" customWidth="1"/>
    <col min="3331" max="3331" width="98.7109375" style="2" customWidth="1"/>
    <col min="3332" max="3584" width="9.140625" style="2"/>
    <col min="3585" max="3585" width="32.7109375" style="2" customWidth="1"/>
    <col min="3586" max="3586" width="18.85546875" style="2" customWidth="1"/>
    <col min="3587" max="3587" width="98.7109375" style="2" customWidth="1"/>
    <col min="3588" max="3840" width="9.140625" style="2"/>
    <col min="3841" max="3841" width="32.7109375" style="2" customWidth="1"/>
    <col min="3842" max="3842" width="18.85546875" style="2" customWidth="1"/>
    <col min="3843" max="3843" width="98.7109375" style="2" customWidth="1"/>
    <col min="3844" max="4096" width="9.140625" style="2"/>
    <col min="4097" max="4097" width="32.7109375" style="2" customWidth="1"/>
    <col min="4098" max="4098" width="18.85546875" style="2" customWidth="1"/>
    <col min="4099" max="4099" width="98.7109375" style="2" customWidth="1"/>
    <col min="4100" max="4352" width="9.140625" style="2"/>
    <col min="4353" max="4353" width="32.7109375" style="2" customWidth="1"/>
    <col min="4354" max="4354" width="18.85546875" style="2" customWidth="1"/>
    <col min="4355" max="4355" width="98.7109375" style="2" customWidth="1"/>
    <col min="4356" max="4608" width="9.140625" style="2"/>
    <col min="4609" max="4609" width="32.7109375" style="2" customWidth="1"/>
    <col min="4610" max="4610" width="18.85546875" style="2" customWidth="1"/>
    <col min="4611" max="4611" width="98.7109375" style="2" customWidth="1"/>
    <col min="4612" max="4864" width="9.140625" style="2"/>
    <col min="4865" max="4865" width="32.7109375" style="2" customWidth="1"/>
    <col min="4866" max="4866" width="18.85546875" style="2" customWidth="1"/>
    <col min="4867" max="4867" width="98.7109375" style="2" customWidth="1"/>
    <col min="4868" max="5120" width="9.140625" style="2"/>
    <col min="5121" max="5121" width="32.7109375" style="2" customWidth="1"/>
    <col min="5122" max="5122" width="18.85546875" style="2" customWidth="1"/>
    <col min="5123" max="5123" width="98.7109375" style="2" customWidth="1"/>
    <col min="5124" max="5376" width="9.140625" style="2"/>
    <col min="5377" max="5377" width="32.7109375" style="2" customWidth="1"/>
    <col min="5378" max="5378" width="18.85546875" style="2" customWidth="1"/>
    <col min="5379" max="5379" width="98.7109375" style="2" customWidth="1"/>
    <col min="5380" max="5632" width="9.140625" style="2"/>
    <col min="5633" max="5633" width="32.7109375" style="2" customWidth="1"/>
    <col min="5634" max="5634" width="18.85546875" style="2" customWidth="1"/>
    <col min="5635" max="5635" width="98.7109375" style="2" customWidth="1"/>
    <col min="5636" max="5888" width="9.140625" style="2"/>
    <col min="5889" max="5889" width="32.7109375" style="2" customWidth="1"/>
    <col min="5890" max="5890" width="18.85546875" style="2" customWidth="1"/>
    <col min="5891" max="5891" width="98.7109375" style="2" customWidth="1"/>
    <col min="5892" max="6144" width="9.140625" style="2"/>
    <col min="6145" max="6145" width="32.7109375" style="2" customWidth="1"/>
    <col min="6146" max="6146" width="18.85546875" style="2" customWidth="1"/>
    <col min="6147" max="6147" width="98.7109375" style="2" customWidth="1"/>
    <col min="6148" max="6400" width="9.140625" style="2"/>
    <col min="6401" max="6401" width="32.7109375" style="2" customWidth="1"/>
    <col min="6402" max="6402" width="18.85546875" style="2" customWidth="1"/>
    <col min="6403" max="6403" width="98.7109375" style="2" customWidth="1"/>
    <col min="6404" max="6656" width="9.140625" style="2"/>
    <col min="6657" max="6657" width="32.7109375" style="2" customWidth="1"/>
    <col min="6658" max="6658" width="18.85546875" style="2" customWidth="1"/>
    <col min="6659" max="6659" width="98.7109375" style="2" customWidth="1"/>
    <col min="6660" max="6912" width="9.140625" style="2"/>
    <col min="6913" max="6913" width="32.7109375" style="2" customWidth="1"/>
    <col min="6914" max="6914" width="18.85546875" style="2" customWidth="1"/>
    <col min="6915" max="6915" width="98.7109375" style="2" customWidth="1"/>
    <col min="6916" max="7168" width="9.140625" style="2"/>
    <col min="7169" max="7169" width="32.7109375" style="2" customWidth="1"/>
    <col min="7170" max="7170" width="18.85546875" style="2" customWidth="1"/>
    <col min="7171" max="7171" width="98.7109375" style="2" customWidth="1"/>
    <col min="7172" max="7424" width="9.140625" style="2"/>
    <col min="7425" max="7425" width="32.7109375" style="2" customWidth="1"/>
    <col min="7426" max="7426" width="18.85546875" style="2" customWidth="1"/>
    <col min="7427" max="7427" width="98.7109375" style="2" customWidth="1"/>
    <col min="7428" max="7680" width="9.140625" style="2"/>
    <col min="7681" max="7681" width="32.7109375" style="2" customWidth="1"/>
    <col min="7682" max="7682" width="18.85546875" style="2" customWidth="1"/>
    <col min="7683" max="7683" width="98.7109375" style="2" customWidth="1"/>
    <col min="7684" max="7936" width="9.140625" style="2"/>
    <col min="7937" max="7937" width="32.7109375" style="2" customWidth="1"/>
    <col min="7938" max="7938" width="18.85546875" style="2" customWidth="1"/>
    <col min="7939" max="7939" width="98.7109375" style="2" customWidth="1"/>
    <col min="7940" max="8192" width="9.140625" style="2"/>
    <col min="8193" max="8193" width="32.7109375" style="2" customWidth="1"/>
    <col min="8194" max="8194" width="18.85546875" style="2" customWidth="1"/>
    <col min="8195" max="8195" width="98.7109375" style="2" customWidth="1"/>
    <col min="8196" max="8448" width="9.140625" style="2"/>
    <col min="8449" max="8449" width="32.7109375" style="2" customWidth="1"/>
    <col min="8450" max="8450" width="18.85546875" style="2" customWidth="1"/>
    <col min="8451" max="8451" width="98.7109375" style="2" customWidth="1"/>
    <col min="8452" max="8704" width="9.140625" style="2"/>
    <col min="8705" max="8705" width="32.7109375" style="2" customWidth="1"/>
    <col min="8706" max="8706" width="18.85546875" style="2" customWidth="1"/>
    <col min="8707" max="8707" width="98.7109375" style="2" customWidth="1"/>
    <col min="8708" max="8960" width="9.140625" style="2"/>
    <col min="8961" max="8961" width="32.7109375" style="2" customWidth="1"/>
    <col min="8962" max="8962" width="18.85546875" style="2" customWidth="1"/>
    <col min="8963" max="8963" width="98.7109375" style="2" customWidth="1"/>
    <col min="8964" max="9216" width="9.140625" style="2"/>
    <col min="9217" max="9217" width="32.7109375" style="2" customWidth="1"/>
    <col min="9218" max="9218" width="18.85546875" style="2" customWidth="1"/>
    <col min="9219" max="9219" width="98.7109375" style="2" customWidth="1"/>
    <col min="9220" max="9472" width="9.140625" style="2"/>
    <col min="9473" max="9473" width="32.7109375" style="2" customWidth="1"/>
    <col min="9474" max="9474" width="18.85546875" style="2" customWidth="1"/>
    <col min="9475" max="9475" width="98.7109375" style="2" customWidth="1"/>
    <col min="9476" max="9728" width="9.140625" style="2"/>
    <col min="9729" max="9729" width="32.7109375" style="2" customWidth="1"/>
    <col min="9730" max="9730" width="18.85546875" style="2" customWidth="1"/>
    <col min="9731" max="9731" width="98.7109375" style="2" customWidth="1"/>
    <col min="9732" max="9984" width="9.140625" style="2"/>
    <col min="9985" max="9985" width="32.7109375" style="2" customWidth="1"/>
    <col min="9986" max="9986" width="18.85546875" style="2" customWidth="1"/>
    <col min="9987" max="9987" width="98.7109375" style="2" customWidth="1"/>
    <col min="9988" max="10240" width="9.140625" style="2"/>
    <col min="10241" max="10241" width="32.7109375" style="2" customWidth="1"/>
    <col min="10242" max="10242" width="18.85546875" style="2" customWidth="1"/>
    <col min="10243" max="10243" width="98.7109375" style="2" customWidth="1"/>
    <col min="10244" max="10496" width="9.140625" style="2"/>
    <col min="10497" max="10497" width="32.7109375" style="2" customWidth="1"/>
    <col min="10498" max="10498" width="18.85546875" style="2" customWidth="1"/>
    <col min="10499" max="10499" width="98.7109375" style="2" customWidth="1"/>
    <col min="10500" max="10752" width="9.140625" style="2"/>
    <col min="10753" max="10753" width="32.7109375" style="2" customWidth="1"/>
    <col min="10754" max="10754" width="18.85546875" style="2" customWidth="1"/>
    <col min="10755" max="10755" width="98.7109375" style="2" customWidth="1"/>
    <col min="10756" max="11008" width="9.140625" style="2"/>
    <col min="11009" max="11009" width="32.7109375" style="2" customWidth="1"/>
    <col min="11010" max="11010" width="18.85546875" style="2" customWidth="1"/>
    <col min="11011" max="11011" width="98.7109375" style="2" customWidth="1"/>
    <col min="11012" max="11264" width="9.140625" style="2"/>
    <col min="11265" max="11265" width="32.7109375" style="2" customWidth="1"/>
    <col min="11266" max="11266" width="18.85546875" style="2" customWidth="1"/>
    <col min="11267" max="11267" width="98.7109375" style="2" customWidth="1"/>
    <col min="11268" max="11520" width="9.140625" style="2"/>
    <col min="11521" max="11521" width="32.7109375" style="2" customWidth="1"/>
    <col min="11522" max="11522" width="18.85546875" style="2" customWidth="1"/>
    <col min="11523" max="11523" width="98.7109375" style="2" customWidth="1"/>
    <col min="11524" max="11776" width="9.140625" style="2"/>
    <col min="11777" max="11777" width="32.7109375" style="2" customWidth="1"/>
    <col min="11778" max="11778" width="18.85546875" style="2" customWidth="1"/>
    <col min="11779" max="11779" width="98.7109375" style="2" customWidth="1"/>
    <col min="11780" max="12032" width="9.140625" style="2"/>
    <col min="12033" max="12033" width="32.7109375" style="2" customWidth="1"/>
    <col min="12034" max="12034" width="18.85546875" style="2" customWidth="1"/>
    <col min="12035" max="12035" width="98.7109375" style="2" customWidth="1"/>
    <col min="12036" max="12288" width="9.140625" style="2"/>
    <col min="12289" max="12289" width="32.7109375" style="2" customWidth="1"/>
    <col min="12290" max="12290" width="18.85546875" style="2" customWidth="1"/>
    <col min="12291" max="12291" width="98.7109375" style="2" customWidth="1"/>
    <col min="12292" max="12544" width="9.140625" style="2"/>
    <col min="12545" max="12545" width="32.7109375" style="2" customWidth="1"/>
    <col min="12546" max="12546" width="18.85546875" style="2" customWidth="1"/>
    <col min="12547" max="12547" width="98.7109375" style="2" customWidth="1"/>
    <col min="12548" max="12800" width="9.140625" style="2"/>
    <col min="12801" max="12801" width="32.7109375" style="2" customWidth="1"/>
    <col min="12802" max="12802" width="18.85546875" style="2" customWidth="1"/>
    <col min="12803" max="12803" width="98.7109375" style="2" customWidth="1"/>
    <col min="12804" max="13056" width="9.140625" style="2"/>
    <col min="13057" max="13057" width="32.7109375" style="2" customWidth="1"/>
    <col min="13058" max="13058" width="18.85546875" style="2" customWidth="1"/>
    <col min="13059" max="13059" width="98.7109375" style="2" customWidth="1"/>
    <col min="13060" max="13312" width="9.140625" style="2"/>
    <col min="13313" max="13313" width="32.7109375" style="2" customWidth="1"/>
    <col min="13314" max="13314" width="18.85546875" style="2" customWidth="1"/>
    <col min="13315" max="13315" width="98.7109375" style="2" customWidth="1"/>
    <col min="13316" max="13568" width="9.140625" style="2"/>
    <col min="13569" max="13569" width="32.7109375" style="2" customWidth="1"/>
    <col min="13570" max="13570" width="18.85546875" style="2" customWidth="1"/>
    <col min="13571" max="13571" width="98.7109375" style="2" customWidth="1"/>
    <col min="13572" max="13824" width="9.140625" style="2"/>
    <col min="13825" max="13825" width="32.7109375" style="2" customWidth="1"/>
    <col min="13826" max="13826" width="18.85546875" style="2" customWidth="1"/>
    <col min="13827" max="13827" width="98.7109375" style="2" customWidth="1"/>
    <col min="13828" max="14080" width="9.140625" style="2"/>
    <col min="14081" max="14081" width="32.7109375" style="2" customWidth="1"/>
    <col min="14082" max="14082" width="18.85546875" style="2" customWidth="1"/>
    <col min="14083" max="14083" width="98.7109375" style="2" customWidth="1"/>
    <col min="14084" max="14336" width="9.140625" style="2"/>
    <col min="14337" max="14337" width="32.7109375" style="2" customWidth="1"/>
    <col min="14338" max="14338" width="18.85546875" style="2" customWidth="1"/>
    <col min="14339" max="14339" width="98.7109375" style="2" customWidth="1"/>
    <col min="14340" max="14592" width="9.140625" style="2"/>
    <col min="14593" max="14593" width="32.7109375" style="2" customWidth="1"/>
    <col min="14594" max="14594" width="18.85546875" style="2" customWidth="1"/>
    <col min="14595" max="14595" width="98.7109375" style="2" customWidth="1"/>
    <col min="14596" max="14848" width="9.140625" style="2"/>
    <col min="14849" max="14849" width="32.7109375" style="2" customWidth="1"/>
    <col min="14850" max="14850" width="18.85546875" style="2" customWidth="1"/>
    <col min="14851" max="14851" width="98.7109375" style="2" customWidth="1"/>
    <col min="14852" max="15104" width="9.140625" style="2"/>
    <col min="15105" max="15105" width="32.7109375" style="2" customWidth="1"/>
    <col min="15106" max="15106" width="18.85546875" style="2" customWidth="1"/>
    <col min="15107" max="15107" width="98.7109375" style="2" customWidth="1"/>
    <col min="15108" max="15360" width="9.140625" style="2"/>
    <col min="15361" max="15361" width="32.7109375" style="2" customWidth="1"/>
    <col min="15362" max="15362" width="18.85546875" style="2" customWidth="1"/>
    <col min="15363" max="15363" width="98.7109375" style="2" customWidth="1"/>
    <col min="15364" max="15616" width="9.140625" style="2"/>
    <col min="15617" max="15617" width="32.7109375" style="2" customWidth="1"/>
    <col min="15618" max="15618" width="18.85546875" style="2" customWidth="1"/>
    <col min="15619" max="15619" width="98.7109375" style="2" customWidth="1"/>
    <col min="15620" max="15872" width="9.140625" style="2"/>
    <col min="15873" max="15873" width="32.7109375" style="2" customWidth="1"/>
    <col min="15874" max="15874" width="18.85546875" style="2" customWidth="1"/>
    <col min="15875" max="15875" width="98.7109375" style="2" customWidth="1"/>
    <col min="15876" max="16128" width="9.140625" style="2"/>
    <col min="16129" max="16129" width="32.7109375" style="2" customWidth="1"/>
    <col min="16130" max="16130" width="18.85546875" style="2" customWidth="1"/>
    <col min="16131" max="16131" width="98.7109375" style="2" customWidth="1"/>
    <col min="16132" max="16384" width="9.140625" style="2"/>
  </cols>
  <sheetData>
    <row r="1" spans="1:6" ht="15" customHeight="1" x14ac:dyDescent="0.2">
      <c r="A1" s="632" t="s">
        <v>55</v>
      </c>
      <c r="B1" s="632"/>
      <c r="C1" s="632"/>
      <c r="D1" s="45"/>
      <c r="E1" s="45"/>
      <c r="F1" s="45"/>
    </row>
    <row r="2" spans="1:6" ht="15" customHeight="1" x14ac:dyDescent="0.2">
      <c r="A2" s="633" t="s">
        <v>754</v>
      </c>
      <c r="B2" s="633"/>
      <c r="C2" s="633"/>
      <c r="D2" s="45"/>
      <c r="E2" s="45"/>
      <c r="F2" s="45"/>
    </row>
    <row r="3" spans="1:6" ht="15" customHeight="1" x14ac:dyDescent="0.2">
      <c r="A3" s="634" t="s">
        <v>52</v>
      </c>
      <c r="B3" s="634"/>
      <c r="C3" s="634"/>
      <c r="D3" s="45"/>
      <c r="E3" s="45"/>
      <c r="F3" s="45"/>
    </row>
    <row r="4" spans="1:6" ht="51" customHeight="1" thickBot="1" x14ac:dyDescent="0.25">
      <c r="A4" s="6" t="s">
        <v>163</v>
      </c>
      <c r="B4" s="45"/>
      <c r="C4" s="45"/>
      <c r="D4" s="45"/>
      <c r="E4" s="45"/>
      <c r="F4" s="45"/>
    </row>
    <row r="5" spans="1:6" ht="24.95" customHeight="1" x14ac:dyDescent="0.2">
      <c r="A5" s="628" t="s">
        <v>3</v>
      </c>
      <c r="B5" s="630" t="s">
        <v>4</v>
      </c>
      <c r="C5" s="635" t="s">
        <v>3</v>
      </c>
    </row>
    <row r="6" spans="1:6" ht="24.95" customHeight="1" thickBot="1" x14ac:dyDescent="0.25">
      <c r="A6" s="629"/>
      <c r="B6" s="631"/>
      <c r="C6" s="636"/>
    </row>
    <row r="7" spans="1:6" ht="32.25" customHeight="1" x14ac:dyDescent="0.2">
      <c r="A7" s="228" t="s">
        <v>51</v>
      </c>
      <c r="B7" s="46"/>
      <c r="C7" s="58"/>
    </row>
    <row r="8" spans="1:6" s="60" customFormat="1" ht="32.25" customHeight="1" x14ac:dyDescent="0.2">
      <c r="A8" s="223" t="s">
        <v>437</v>
      </c>
      <c r="B8" s="52"/>
      <c r="C8" s="65" t="s">
        <v>438</v>
      </c>
    </row>
    <row r="9" spans="1:6" ht="24.95" customHeight="1" x14ac:dyDescent="0.2">
      <c r="A9" s="50" t="s">
        <v>489</v>
      </c>
      <c r="B9" s="52"/>
      <c r="C9" s="47" t="s">
        <v>490</v>
      </c>
    </row>
    <row r="10" spans="1:6" ht="25.5" x14ac:dyDescent="0.2">
      <c r="A10" s="50" t="s">
        <v>46</v>
      </c>
      <c r="B10" s="52"/>
      <c r="C10" s="47" t="s">
        <v>120</v>
      </c>
    </row>
    <row r="11" spans="1:6" ht="39.75" customHeight="1" x14ac:dyDescent="0.2">
      <c r="A11" s="50" t="s">
        <v>47</v>
      </c>
      <c r="B11" s="52"/>
      <c r="C11" s="47" t="s">
        <v>491</v>
      </c>
    </row>
    <row r="12" spans="1:6" ht="54" customHeight="1" x14ac:dyDescent="0.2">
      <c r="A12" s="50" t="s">
        <v>109</v>
      </c>
      <c r="B12" s="52"/>
      <c r="C12" s="47" t="s">
        <v>486</v>
      </c>
    </row>
    <row r="13" spans="1:6" ht="28.5" customHeight="1" x14ac:dyDescent="0.2">
      <c r="A13" s="50" t="s">
        <v>111</v>
      </c>
      <c r="B13" s="52"/>
      <c r="C13" s="47" t="s">
        <v>121</v>
      </c>
    </row>
    <row r="14" spans="1:6" ht="24.95" customHeight="1" x14ac:dyDescent="0.2">
      <c r="A14" s="50" t="s">
        <v>49</v>
      </c>
      <c r="B14" s="52"/>
      <c r="C14" s="47" t="s">
        <v>492</v>
      </c>
    </row>
    <row r="15" spans="1:6" ht="24.95" customHeight="1" x14ac:dyDescent="0.2">
      <c r="A15" s="50" t="s">
        <v>48</v>
      </c>
      <c r="B15" s="52"/>
      <c r="C15" s="47" t="s">
        <v>493</v>
      </c>
    </row>
    <row r="16" spans="1:6" ht="27.95" customHeight="1" x14ac:dyDescent="0.2">
      <c r="A16" s="50" t="s">
        <v>191</v>
      </c>
      <c r="B16" s="52"/>
      <c r="C16" s="221" t="s">
        <v>192</v>
      </c>
    </row>
    <row r="17" spans="1:3" ht="38.25" x14ac:dyDescent="0.2">
      <c r="A17" s="50" t="s">
        <v>112</v>
      </c>
      <c r="B17" s="52"/>
      <c r="C17" s="220" t="s">
        <v>494</v>
      </c>
    </row>
    <row r="18" spans="1:3" ht="24.95" customHeight="1" x14ac:dyDescent="0.2">
      <c r="A18" s="50" t="s">
        <v>113</v>
      </c>
      <c r="B18" s="52"/>
      <c r="C18" s="47" t="s">
        <v>141</v>
      </c>
    </row>
    <row r="19" spans="1:3" ht="41.25" customHeight="1" x14ac:dyDescent="0.2">
      <c r="A19" s="50" t="s">
        <v>110</v>
      </c>
      <c r="B19" s="52"/>
      <c r="C19" s="47" t="s">
        <v>495</v>
      </c>
    </row>
    <row r="20" spans="1:3" ht="24.95" customHeight="1" x14ac:dyDescent="0.2">
      <c r="A20" s="50" t="s">
        <v>855</v>
      </c>
      <c r="B20" s="52"/>
      <c r="C20" s="47" t="s">
        <v>873</v>
      </c>
    </row>
    <row r="21" spans="1:3" ht="24.95" customHeight="1" x14ac:dyDescent="0.2">
      <c r="A21" s="50" t="s">
        <v>150</v>
      </c>
      <c r="B21" s="82"/>
      <c r="C21" s="78" t="s">
        <v>496</v>
      </c>
    </row>
    <row r="22" spans="1:3" ht="24.95" customHeight="1" x14ac:dyDescent="0.2">
      <c r="A22" s="50" t="s">
        <v>330</v>
      </c>
      <c r="B22" s="82"/>
      <c r="C22" s="78" t="s">
        <v>341</v>
      </c>
    </row>
    <row r="23" spans="1:3" ht="30" customHeight="1" x14ac:dyDescent="0.2">
      <c r="A23" s="75" t="s">
        <v>53</v>
      </c>
      <c r="B23" s="56"/>
      <c r="C23" s="76"/>
    </row>
    <row r="24" spans="1:3" ht="44.25" customHeight="1" thickBot="1" x14ac:dyDescent="0.25">
      <c r="A24" s="57" t="s">
        <v>50</v>
      </c>
      <c r="B24" s="77"/>
      <c r="C24" s="59" t="s">
        <v>130</v>
      </c>
    </row>
  </sheetData>
  <mergeCells count="6">
    <mergeCell ref="A5:A6"/>
    <mergeCell ref="B5:B6"/>
    <mergeCell ref="A1:C1"/>
    <mergeCell ref="A2:C2"/>
    <mergeCell ref="A3:C3"/>
    <mergeCell ref="C5:C6"/>
  </mergeCells>
  <phoneticPr fontId="0" type="noConversion"/>
  <pageMargins left="0.75" right="0.75" top="0.5" bottom="0.75" header="0.5" footer="0.5"/>
  <pageSetup scale="80" orientation="landscape" r:id="rId1"/>
  <headerFooter alignWithMargins="0">
    <oddFooter>&amp;L&amp;"Courier New,Regular"&amp;8&amp;F (&amp;A)&amp;R&amp;"Courier New,Regular"&amp;8&amp;D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zoomScaleNormal="100" workbookViewId="0">
      <selection activeCell="A22" sqref="A22:XFD22"/>
    </sheetView>
  </sheetViews>
  <sheetFormatPr defaultRowHeight="39.950000000000003" customHeight="1" x14ac:dyDescent="0.2"/>
  <cols>
    <col min="1" max="1" width="42.7109375" style="263" customWidth="1"/>
    <col min="2" max="2" width="19.7109375" style="263" customWidth="1"/>
    <col min="3" max="3" width="14.5703125" style="263" customWidth="1"/>
    <col min="4" max="254" width="9.140625" style="263"/>
    <col min="255" max="255" width="32.7109375" style="263" customWidth="1"/>
    <col min="256" max="256" width="18.85546875" style="263" customWidth="1"/>
    <col min="257" max="257" width="98.7109375" style="263" customWidth="1"/>
    <col min="258" max="510" width="9.140625" style="263"/>
    <col min="511" max="511" width="32.7109375" style="263" customWidth="1"/>
    <col min="512" max="512" width="18.85546875" style="263" customWidth="1"/>
    <col min="513" max="513" width="98.7109375" style="263" customWidth="1"/>
    <col min="514" max="766" width="9.140625" style="263"/>
    <col min="767" max="767" width="32.7109375" style="263" customWidth="1"/>
    <col min="768" max="768" width="18.85546875" style="263" customWidth="1"/>
    <col min="769" max="769" width="98.7109375" style="263" customWidth="1"/>
    <col min="770" max="1022" width="9.140625" style="263"/>
    <col min="1023" max="1023" width="32.7109375" style="263" customWidth="1"/>
    <col min="1024" max="1024" width="18.85546875" style="263" customWidth="1"/>
    <col min="1025" max="1025" width="98.7109375" style="263" customWidth="1"/>
    <col min="1026" max="1278" width="9.140625" style="263"/>
    <col min="1279" max="1279" width="32.7109375" style="263" customWidth="1"/>
    <col min="1280" max="1280" width="18.85546875" style="263" customWidth="1"/>
    <col min="1281" max="1281" width="98.7109375" style="263" customWidth="1"/>
    <col min="1282" max="1534" width="9.140625" style="263"/>
    <col min="1535" max="1535" width="32.7109375" style="263" customWidth="1"/>
    <col min="1536" max="1536" width="18.85546875" style="263" customWidth="1"/>
    <col min="1537" max="1537" width="98.7109375" style="263" customWidth="1"/>
    <col min="1538" max="1790" width="9.140625" style="263"/>
    <col min="1791" max="1791" width="32.7109375" style="263" customWidth="1"/>
    <col min="1792" max="1792" width="18.85546875" style="263" customWidth="1"/>
    <col min="1793" max="1793" width="98.7109375" style="263" customWidth="1"/>
    <col min="1794" max="2046" width="9.140625" style="263"/>
    <col min="2047" max="2047" width="32.7109375" style="263" customWidth="1"/>
    <col min="2048" max="2048" width="18.85546875" style="263" customWidth="1"/>
    <col min="2049" max="2049" width="98.7109375" style="263" customWidth="1"/>
    <col min="2050" max="2302" width="9.140625" style="263"/>
    <col min="2303" max="2303" width="32.7109375" style="263" customWidth="1"/>
    <col min="2304" max="2304" width="18.85546875" style="263" customWidth="1"/>
    <col min="2305" max="2305" width="98.7109375" style="263" customWidth="1"/>
    <col min="2306" max="2558" width="9.140625" style="263"/>
    <col min="2559" max="2559" width="32.7109375" style="263" customWidth="1"/>
    <col min="2560" max="2560" width="18.85546875" style="263" customWidth="1"/>
    <col min="2561" max="2561" width="98.7109375" style="263" customWidth="1"/>
    <col min="2562" max="2814" width="9.140625" style="263"/>
    <col min="2815" max="2815" width="32.7109375" style="263" customWidth="1"/>
    <col min="2816" max="2816" width="18.85546875" style="263" customWidth="1"/>
    <col min="2817" max="2817" width="98.7109375" style="263" customWidth="1"/>
    <col min="2818" max="3070" width="9.140625" style="263"/>
    <col min="3071" max="3071" width="32.7109375" style="263" customWidth="1"/>
    <col min="3072" max="3072" width="18.85546875" style="263" customWidth="1"/>
    <col min="3073" max="3073" width="98.7109375" style="263" customWidth="1"/>
    <col min="3074" max="3326" width="9.140625" style="263"/>
    <col min="3327" max="3327" width="32.7109375" style="263" customWidth="1"/>
    <col min="3328" max="3328" width="18.85546875" style="263" customWidth="1"/>
    <col min="3329" max="3329" width="98.7109375" style="263" customWidth="1"/>
    <col min="3330" max="3582" width="9.140625" style="263"/>
    <col min="3583" max="3583" width="32.7109375" style="263" customWidth="1"/>
    <col min="3584" max="3584" width="18.85546875" style="263" customWidth="1"/>
    <col min="3585" max="3585" width="98.7109375" style="263" customWidth="1"/>
    <col min="3586" max="3838" width="9.140625" style="263"/>
    <col min="3839" max="3839" width="32.7109375" style="263" customWidth="1"/>
    <col min="3840" max="3840" width="18.85546875" style="263" customWidth="1"/>
    <col min="3841" max="3841" width="98.7109375" style="263" customWidth="1"/>
    <col min="3842" max="4094" width="9.140625" style="263"/>
    <col min="4095" max="4095" width="32.7109375" style="263" customWidth="1"/>
    <col min="4096" max="4096" width="18.85546875" style="263" customWidth="1"/>
    <col min="4097" max="4097" width="98.7109375" style="263" customWidth="1"/>
    <col min="4098" max="4350" width="9.140625" style="263"/>
    <col min="4351" max="4351" width="32.7109375" style="263" customWidth="1"/>
    <col min="4352" max="4352" width="18.85546875" style="263" customWidth="1"/>
    <col min="4353" max="4353" width="98.7109375" style="263" customWidth="1"/>
    <col min="4354" max="4606" width="9.140625" style="263"/>
    <col min="4607" max="4607" width="32.7109375" style="263" customWidth="1"/>
    <col min="4608" max="4608" width="18.85546875" style="263" customWidth="1"/>
    <col min="4609" max="4609" width="98.7109375" style="263" customWidth="1"/>
    <col min="4610" max="4862" width="9.140625" style="263"/>
    <col min="4863" max="4863" width="32.7109375" style="263" customWidth="1"/>
    <col min="4864" max="4864" width="18.85546875" style="263" customWidth="1"/>
    <col min="4865" max="4865" width="98.7109375" style="263" customWidth="1"/>
    <col min="4866" max="5118" width="9.140625" style="263"/>
    <col min="5119" max="5119" width="32.7109375" style="263" customWidth="1"/>
    <col min="5120" max="5120" width="18.85546875" style="263" customWidth="1"/>
    <col min="5121" max="5121" width="98.7109375" style="263" customWidth="1"/>
    <col min="5122" max="5374" width="9.140625" style="263"/>
    <col min="5375" max="5375" width="32.7109375" style="263" customWidth="1"/>
    <col min="5376" max="5376" width="18.85546875" style="263" customWidth="1"/>
    <col min="5377" max="5377" width="98.7109375" style="263" customWidth="1"/>
    <col min="5378" max="5630" width="9.140625" style="263"/>
    <col min="5631" max="5631" width="32.7109375" style="263" customWidth="1"/>
    <col min="5632" max="5632" width="18.85546875" style="263" customWidth="1"/>
    <col min="5633" max="5633" width="98.7109375" style="263" customWidth="1"/>
    <col min="5634" max="5886" width="9.140625" style="263"/>
    <col min="5887" max="5887" width="32.7109375" style="263" customWidth="1"/>
    <col min="5888" max="5888" width="18.85546875" style="263" customWidth="1"/>
    <col min="5889" max="5889" width="98.7109375" style="263" customWidth="1"/>
    <col min="5890" max="6142" width="9.140625" style="263"/>
    <col min="6143" max="6143" width="32.7109375" style="263" customWidth="1"/>
    <col min="6144" max="6144" width="18.85546875" style="263" customWidth="1"/>
    <col min="6145" max="6145" width="98.7109375" style="263" customWidth="1"/>
    <col min="6146" max="6398" width="9.140625" style="263"/>
    <col min="6399" max="6399" width="32.7109375" style="263" customWidth="1"/>
    <col min="6400" max="6400" width="18.85546875" style="263" customWidth="1"/>
    <col min="6401" max="6401" width="98.7109375" style="263" customWidth="1"/>
    <col min="6402" max="6654" width="9.140625" style="263"/>
    <col min="6655" max="6655" width="32.7109375" style="263" customWidth="1"/>
    <col min="6656" max="6656" width="18.85546875" style="263" customWidth="1"/>
    <col min="6657" max="6657" width="98.7109375" style="263" customWidth="1"/>
    <col min="6658" max="6910" width="9.140625" style="263"/>
    <col min="6911" max="6911" width="32.7109375" style="263" customWidth="1"/>
    <col min="6912" max="6912" width="18.85546875" style="263" customWidth="1"/>
    <col min="6913" max="6913" width="98.7109375" style="263" customWidth="1"/>
    <col min="6914" max="7166" width="9.140625" style="263"/>
    <col min="7167" max="7167" width="32.7109375" style="263" customWidth="1"/>
    <col min="7168" max="7168" width="18.85546875" style="263" customWidth="1"/>
    <col min="7169" max="7169" width="98.7109375" style="263" customWidth="1"/>
    <col min="7170" max="7422" width="9.140625" style="263"/>
    <col min="7423" max="7423" width="32.7109375" style="263" customWidth="1"/>
    <col min="7424" max="7424" width="18.85546875" style="263" customWidth="1"/>
    <col min="7425" max="7425" width="98.7109375" style="263" customWidth="1"/>
    <col min="7426" max="7678" width="9.140625" style="263"/>
    <col min="7679" max="7679" width="32.7109375" style="263" customWidth="1"/>
    <col min="7680" max="7680" width="18.85546875" style="263" customWidth="1"/>
    <col min="7681" max="7681" width="98.7109375" style="263" customWidth="1"/>
    <col min="7682" max="7934" width="9.140625" style="263"/>
    <col min="7935" max="7935" width="32.7109375" style="263" customWidth="1"/>
    <col min="7936" max="7936" width="18.85546875" style="263" customWidth="1"/>
    <col min="7937" max="7937" width="98.7109375" style="263" customWidth="1"/>
    <col min="7938" max="8190" width="9.140625" style="263"/>
    <col min="8191" max="8191" width="32.7109375" style="263" customWidth="1"/>
    <col min="8192" max="8192" width="18.85546875" style="263" customWidth="1"/>
    <col min="8193" max="8193" width="98.7109375" style="263" customWidth="1"/>
    <col min="8194" max="8446" width="9.140625" style="263"/>
    <col min="8447" max="8447" width="32.7109375" style="263" customWidth="1"/>
    <col min="8448" max="8448" width="18.85546875" style="263" customWidth="1"/>
    <col min="8449" max="8449" width="98.7109375" style="263" customWidth="1"/>
    <col min="8450" max="8702" width="9.140625" style="263"/>
    <col min="8703" max="8703" width="32.7109375" style="263" customWidth="1"/>
    <col min="8704" max="8704" width="18.85546875" style="263" customWidth="1"/>
    <col min="8705" max="8705" width="98.7109375" style="263" customWidth="1"/>
    <col min="8706" max="8958" width="9.140625" style="263"/>
    <col min="8959" max="8959" width="32.7109375" style="263" customWidth="1"/>
    <col min="8960" max="8960" width="18.85546875" style="263" customWidth="1"/>
    <col min="8961" max="8961" width="98.7109375" style="263" customWidth="1"/>
    <col min="8962" max="9214" width="9.140625" style="263"/>
    <col min="9215" max="9215" width="32.7109375" style="263" customWidth="1"/>
    <col min="9216" max="9216" width="18.85546875" style="263" customWidth="1"/>
    <col min="9217" max="9217" width="98.7109375" style="263" customWidth="1"/>
    <col min="9218" max="9470" width="9.140625" style="263"/>
    <col min="9471" max="9471" width="32.7109375" style="263" customWidth="1"/>
    <col min="9472" max="9472" width="18.85546875" style="263" customWidth="1"/>
    <col min="9473" max="9473" width="98.7109375" style="263" customWidth="1"/>
    <col min="9474" max="9726" width="9.140625" style="263"/>
    <col min="9727" max="9727" width="32.7109375" style="263" customWidth="1"/>
    <col min="9728" max="9728" width="18.85546875" style="263" customWidth="1"/>
    <col min="9729" max="9729" width="98.7109375" style="263" customWidth="1"/>
    <col min="9730" max="9982" width="9.140625" style="263"/>
    <col min="9983" max="9983" width="32.7109375" style="263" customWidth="1"/>
    <col min="9984" max="9984" width="18.85546875" style="263" customWidth="1"/>
    <col min="9985" max="9985" width="98.7109375" style="263" customWidth="1"/>
    <col min="9986" max="10238" width="9.140625" style="263"/>
    <col min="10239" max="10239" width="32.7109375" style="263" customWidth="1"/>
    <col min="10240" max="10240" width="18.85546875" style="263" customWidth="1"/>
    <col min="10241" max="10241" width="98.7109375" style="263" customWidth="1"/>
    <col min="10242" max="10494" width="9.140625" style="263"/>
    <col min="10495" max="10495" width="32.7109375" style="263" customWidth="1"/>
    <col min="10496" max="10496" width="18.85546875" style="263" customWidth="1"/>
    <col min="10497" max="10497" width="98.7109375" style="263" customWidth="1"/>
    <col min="10498" max="10750" width="9.140625" style="263"/>
    <col min="10751" max="10751" width="32.7109375" style="263" customWidth="1"/>
    <col min="10752" max="10752" width="18.85546875" style="263" customWidth="1"/>
    <col min="10753" max="10753" width="98.7109375" style="263" customWidth="1"/>
    <col min="10754" max="11006" width="9.140625" style="263"/>
    <col min="11007" max="11007" width="32.7109375" style="263" customWidth="1"/>
    <col min="11008" max="11008" width="18.85546875" style="263" customWidth="1"/>
    <col min="11009" max="11009" width="98.7109375" style="263" customWidth="1"/>
    <col min="11010" max="11262" width="9.140625" style="263"/>
    <col min="11263" max="11263" width="32.7109375" style="263" customWidth="1"/>
    <col min="11264" max="11264" width="18.85546875" style="263" customWidth="1"/>
    <col min="11265" max="11265" width="98.7109375" style="263" customWidth="1"/>
    <col min="11266" max="11518" width="9.140625" style="263"/>
    <col min="11519" max="11519" width="32.7109375" style="263" customWidth="1"/>
    <col min="11520" max="11520" width="18.85546875" style="263" customWidth="1"/>
    <col min="11521" max="11521" width="98.7109375" style="263" customWidth="1"/>
    <col min="11522" max="11774" width="9.140625" style="263"/>
    <col min="11775" max="11775" width="32.7109375" style="263" customWidth="1"/>
    <col min="11776" max="11776" width="18.85546875" style="263" customWidth="1"/>
    <col min="11777" max="11777" width="98.7109375" style="263" customWidth="1"/>
    <col min="11778" max="12030" width="9.140625" style="263"/>
    <col min="12031" max="12031" width="32.7109375" style="263" customWidth="1"/>
    <col min="12032" max="12032" width="18.85546875" style="263" customWidth="1"/>
    <col min="12033" max="12033" width="98.7109375" style="263" customWidth="1"/>
    <col min="12034" max="12286" width="9.140625" style="263"/>
    <col min="12287" max="12287" width="32.7109375" style="263" customWidth="1"/>
    <col min="12288" max="12288" width="18.85546875" style="263" customWidth="1"/>
    <col min="12289" max="12289" width="98.7109375" style="263" customWidth="1"/>
    <col min="12290" max="12542" width="9.140625" style="263"/>
    <col min="12543" max="12543" width="32.7109375" style="263" customWidth="1"/>
    <col min="12544" max="12544" width="18.85546875" style="263" customWidth="1"/>
    <col min="12545" max="12545" width="98.7109375" style="263" customWidth="1"/>
    <col min="12546" max="12798" width="9.140625" style="263"/>
    <col min="12799" max="12799" width="32.7109375" style="263" customWidth="1"/>
    <col min="12800" max="12800" width="18.85546875" style="263" customWidth="1"/>
    <col min="12801" max="12801" width="98.7109375" style="263" customWidth="1"/>
    <col min="12802" max="13054" width="9.140625" style="263"/>
    <col min="13055" max="13055" width="32.7109375" style="263" customWidth="1"/>
    <col min="13056" max="13056" width="18.85546875" style="263" customWidth="1"/>
    <col min="13057" max="13057" width="98.7109375" style="263" customWidth="1"/>
    <col min="13058" max="13310" width="9.140625" style="263"/>
    <col min="13311" max="13311" width="32.7109375" style="263" customWidth="1"/>
    <col min="13312" max="13312" width="18.85546875" style="263" customWidth="1"/>
    <col min="13313" max="13313" width="98.7109375" style="263" customWidth="1"/>
    <col min="13314" max="13566" width="9.140625" style="263"/>
    <col min="13567" max="13567" width="32.7109375" style="263" customWidth="1"/>
    <col min="13568" max="13568" width="18.85546875" style="263" customWidth="1"/>
    <col min="13569" max="13569" width="98.7109375" style="263" customWidth="1"/>
    <col min="13570" max="13822" width="9.140625" style="263"/>
    <col min="13823" max="13823" width="32.7109375" style="263" customWidth="1"/>
    <col min="13824" max="13824" width="18.85546875" style="263" customWidth="1"/>
    <col min="13825" max="13825" width="98.7109375" style="263" customWidth="1"/>
    <col min="13826" max="14078" width="9.140625" style="263"/>
    <col min="14079" max="14079" width="32.7109375" style="263" customWidth="1"/>
    <col min="14080" max="14080" width="18.85546875" style="263" customWidth="1"/>
    <col min="14081" max="14081" width="98.7109375" style="263" customWidth="1"/>
    <col min="14082" max="14334" width="9.140625" style="263"/>
    <col min="14335" max="14335" width="32.7109375" style="263" customWidth="1"/>
    <col min="14336" max="14336" width="18.85546875" style="263" customWidth="1"/>
    <col min="14337" max="14337" width="98.7109375" style="263" customWidth="1"/>
    <col min="14338" max="14590" width="9.140625" style="263"/>
    <col min="14591" max="14591" width="32.7109375" style="263" customWidth="1"/>
    <col min="14592" max="14592" width="18.85546875" style="263" customWidth="1"/>
    <col min="14593" max="14593" width="98.7109375" style="263" customWidth="1"/>
    <col min="14594" max="14846" width="9.140625" style="263"/>
    <col min="14847" max="14847" width="32.7109375" style="263" customWidth="1"/>
    <col min="14848" max="14848" width="18.85546875" style="263" customWidth="1"/>
    <col min="14849" max="14849" width="98.7109375" style="263" customWidth="1"/>
    <col min="14850" max="15102" width="9.140625" style="263"/>
    <col min="15103" max="15103" width="32.7109375" style="263" customWidth="1"/>
    <col min="15104" max="15104" width="18.85546875" style="263" customWidth="1"/>
    <col min="15105" max="15105" width="98.7109375" style="263" customWidth="1"/>
    <col min="15106" max="15358" width="9.140625" style="263"/>
    <col min="15359" max="15359" width="32.7109375" style="263" customWidth="1"/>
    <col min="15360" max="15360" width="18.85546875" style="263" customWidth="1"/>
    <col min="15361" max="15361" width="98.7109375" style="263" customWidth="1"/>
    <col min="15362" max="15614" width="9.140625" style="263"/>
    <col min="15615" max="15615" width="32.7109375" style="263" customWidth="1"/>
    <col min="15616" max="15616" width="18.85546875" style="263" customWidth="1"/>
    <col min="15617" max="15617" width="98.7109375" style="263" customWidth="1"/>
    <col min="15618" max="15870" width="9.140625" style="263"/>
    <col min="15871" max="15871" width="32.7109375" style="263" customWidth="1"/>
    <col min="15872" max="15872" width="18.85546875" style="263" customWidth="1"/>
    <col min="15873" max="15873" width="98.7109375" style="263" customWidth="1"/>
    <col min="15874" max="16126" width="9.140625" style="263"/>
    <col min="16127" max="16127" width="32.7109375" style="263" customWidth="1"/>
    <col min="16128" max="16128" width="18.85546875" style="263" customWidth="1"/>
    <col min="16129" max="16129" width="98.7109375" style="263" customWidth="1"/>
    <col min="16130" max="16384" width="9.140625" style="263"/>
  </cols>
  <sheetData>
    <row r="1" spans="1:7" ht="15" customHeight="1" x14ac:dyDescent="0.2">
      <c r="A1" s="637" t="s">
        <v>55</v>
      </c>
      <c r="B1" s="638"/>
      <c r="C1" s="639"/>
      <c r="D1" s="268"/>
    </row>
    <row r="2" spans="1:7" ht="15" customHeight="1" x14ac:dyDescent="0.2">
      <c r="A2" s="640" t="s">
        <v>754</v>
      </c>
      <c r="B2" s="641"/>
      <c r="C2" s="642"/>
      <c r="D2" s="268"/>
    </row>
    <row r="3" spans="1:7" ht="15" customHeight="1" x14ac:dyDescent="0.2">
      <c r="A3" s="643" t="s">
        <v>52</v>
      </c>
      <c r="B3" s="644"/>
      <c r="C3" s="645"/>
      <c r="D3" s="268"/>
    </row>
    <row r="4" spans="1:7" ht="51" customHeight="1" x14ac:dyDescent="0.2">
      <c r="A4" s="309" t="s">
        <v>163</v>
      </c>
      <c r="B4" s="310"/>
      <c r="C4" s="311"/>
      <c r="D4" s="268"/>
    </row>
    <row r="5" spans="1:7" ht="32.25" customHeight="1" thickBot="1" x14ac:dyDescent="0.25">
      <c r="A5" s="312" t="s">
        <v>630</v>
      </c>
      <c r="B5" s="312" t="s">
        <v>629</v>
      </c>
      <c r="C5" s="313" t="s">
        <v>628</v>
      </c>
    </row>
    <row r="6" spans="1:7" s="265" customFormat="1" ht="12.75" x14ac:dyDescent="0.2">
      <c r="A6" s="267" t="s">
        <v>437</v>
      </c>
      <c r="B6" s="266">
        <v>846300</v>
      </c>
      <c r="C6" s="266" t="s">
        <v>627</v>
      </c>
    </row>
    <row r="7" spans="1:7" ht="12.75" x14ac:dyDescent="0.2">
      <c r="A7" s="264" t="s">
        <v>489</v>
      </c>
      <c r="B7" s="264">
        <v>811100</v>
      </c>
      <c r="C7" s="264" t="s">
        <v>626</v>
      </c>
    </row>
    <row r="8" spans="1:7" ht="25.5" x14ac:dyDescent="0.2">
      <c r="A8" s="264" t="s">
        <v>46</v>
      </c>
      <c r="B8" s="264" t="s">
        <v>625</v>
      </c>
      <c r="C8" s="264" t="s">
        <v>624</v>
      </c>
    </row>
    <row r="9" spans="1:7" ht="25.5" x14ac:dyDescent="0.2">
      <c r="A9" s="264" t="s">
        <v>50</v>
      </c>
      <c r="B9" s="264" t="s">
        <v>625</v>
      </c>
      <c r="C9" s="264" t="s">
        <v>624</v>
      </c>
      <c r="F9" s="265"/>
      <c r="G9" s="265"/>
    </row>
    <row r="10" spans="1:7" ht="12.75" x14ac:dyDescent="0.2">
      <c r="A10" s="264" t="s">
        <v>47</v>
      </c>
      <c r="B10" s="264">
        <v>871110</v>
      </c>
      <c r="C10" s="264" t="s">
        <v>623</v>
      </c>
    </row>
    <row r="11" spans="1:7" ht="12.75" x14ac:dyDescent="0.2">
      <c r="A11" s="264" t="s">
        <v>109</v>
      </c>
      <c r="B11" s="264">
        <v>838800</v>
      </c>
      <c r="C11" s="264" t="s">
        <v>622</v>
      </c>
    </row>
    <row r="12" spans="1:7" ht="12.75" x14ac:dyDescent="0.2">
      <c r="A12" s="264" t="s">
        <v>111</v>
      </c>
      <c r="B12" s="264">
        <v>871120</v>
      </c>
      <c r="C12" s="264" t="s">
        <v>621</v>
      </c>
    </row>
    <row r="13" spans="1:7" ht="102" x14ac:dyDescent="0.2">
      <c r="A13" s="264" t="s">
        <v>49</v>
      </c>
      <c r="B13" s="264" t="s">
        <v>620</v>
      </c>
      <c r="C13" s="264" t="s">
        <v>841</v>
      </c>
    </row>
    <row r="14" spans="1:7" ht="12.75" x14ac:dyDescent="0.2">
      <c r="A14" s="264" t="s">
        <v>48</v>
      </c>
      <c r="B14" s="264">
        <v>834100</v>
      </c>
      <c r="C14" s="264" t="s">
        <v>612</v>
      </c>
    </row>
    <row r="15" spans="1:7" ht="12.75" x14ac:dyDescent="0.2">
      <c r="A15" s="264" t="s">
        <v>191</v>
      </c>
      <c r="B15" s="264">
        <v>872610</v>
      </c>
      <c r="C15" s="264" t="s">
        <v>619</v>
      </c>
    </row>
    <row r="16" spans="1:7" ht="25.5" x14ac:dyDescent="0.2">
      <c r="A16" s="264" t="s">
        <v>112</v>
      </c>
      <c r="B16" s="264" t="s">
        <v>618</v>
      </c>
      <c r="C16" s="264" t="s">
        <v>617</v>
      </c>
    </row>
    <row r="17" spans="1:3" ht="12.75" x14ac:dyDescent="0.2">
      <c r="A17" s="264" t="s">
        <v>113</v>
      </c>
      <c r="B17" s="264">
        <v>845000</v>
      </c>
      <c r="C17" s="264" t="s">
        <v>616</v>
      </c>
    </row>
    <row r="18" spans="1:3" ht="12.75" x14ac:dyDescent="0.2">
      <c r="A18" s="264" t="s">
        <v>110</v>
      </c>
      <c r="B18" s="264">
        <v>873410</v>
      </c>
      <c r="C18" s="264" t="s">
        <v>615</v>
      </c>
    </row>
    <row r="19" spans="1:3" ht="45" customHeight="1" x14ac:dyDescent="0.2">
      <c r="A19" s="264" t="s">
        <v>842</v>
      </c>
      <c r="B19" s="264" t="s">
        <v>843</v>
      </c>
      <c r="C19" s="264" t="s">
        <v>844</v>
      </c>
    </row>
    <row r="20" spans="1:3" ht="12.75" x14ac:dyDescent="0.2">
      <c r="A20" s="264" t="s">
        <v>150</v>
      </c>
      <c r="B20" s="264">
        <v>838906</v>
      </c>
      <c r="C20" s="264" t="s">
        <v>614</v>
      </c>
    </row>
    <row r="21" spans="1:3" ht="12.75" x14ac:dyDescent="0.2">
      <c r="A21" s="264" t="s">
        <v>330</v>
      </c>
      <c r="B21" s="264">
        <v>838606</v>
      </c>
      <c r="C21" s="264" t="s">
        <v>613</v>
      </c>
    </row>
  </sheetData>
  <mergeCells count="3">
    <mergeCell ref="A1:C1"/>
    <mergeCell ref="A2:C2"/>
    <mergeCell ref="A3:C3"/>
  </mergeCells>
  <pageMargins left="0.75" right="0.75" top="0.5" bottom="0.75" header="0.5" footer="0.5"/>
  <pageSetup scale="71" orientation="portrait" r:id="rId1"/>
  <headerFooter alignWithMargins="0">
    <oddFooter>&amp;L&amp;"Courier New,Regular"&amp;8&amp;F (&amp;A)&amp;R&amp;"Courier New,Regular"&amp;8&amp;D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40"/>
  <sheetViews>
    <sheetView topLeftCell="A298" zoomScaleNormal="100" workbookViewId="0">
      <selection activeCell="K276" sqref="K276"/>
    </sheetView>
  </sheetViews>
  <sheetFormatPr defaultColWidth="9.140625" defaultRowHeight="39.950000000000003" customHeight="1" x14ac:dyDescent="0.2"/>
  <cols>
    <col min="1" max="1" width="55" style="2" bestFit="1" customWidth="1"/>
    <col min="2" max="2" width="10.28515625" style="169" customWidth="1"/>
    <col min="3" max="3" width="8.140625" style="2" customWidth="1"/>
    <col min="4" max="4" width="18.85546875" style="2" customWidth="1"/>
    <col min="5" max="5" width="11.42578125" style="2" customWidth="1"/>
    <col min="6" max="6" width="12" style="43" customWidth="1"/>
    <col min="7" max="7" width="10.5703125" style="2" customWidth="1"/>
    <col min="8" max="8" width="10.5703125" style="43" customWidth="1"/>
    <col min="9" max="9" width="11.140625" style="2" customWidth="1"/>
    <col min="10" max="10" width="9.140625" style="2"/>
    <col min="11" max="11" width="59" style="254" customWidth="1"/>
    <col min="12" max="12" width="60.7109375" style="2" customWidth="1"/>
    <col min="13" max="16384" width="9.140625" style="2"/>
  </cols>
  <sheetData>
    <row r="1" spans="1:15" ht="20.25" customHeight="1" x14ac:dyDescent="0.2">
      <c r="A1" s="632" t="s">
        <v>55</v>
      </c>
      <c r="B1" s="632"/>
      <c r="C1" s="632"/>
      <c r="D1" s="632"/>
      <c r="E1" s="632"/>
      <c r="F1" s="632"/>
      <c r="G1" s="632"/>
      <c r="H1" s="632"/>
      <c r="I1" s="632"/>
      <c r="J1" s="632"/>
      <c r="K1" s="632"/>
      <c r="L1" s="632"/>
      <c r="M1" s="45"/>
      <c r="N1" s="45"/>
      <c r="O1" s="45"/>
    </row>
    <row r="2" spans="1:15" ht="20.25" customHeight="1" x14ac:dyDescent="0.2">
      <c r="A2" s="658" t="s">
        <v>754</v>
      </c>
      <c r="B2" s="658"/>
      <c r="C2" s="658"/>
      <c r="D2" s="658"/>
      <c r="E2" s="658"/>
      <c r="F2" s="658"/>
      <c r="G2" s="658"/>
      <c r="H2" s="658"/>
      <c r="I2" s="658"/>
      <c r="J2" s="658"/>
      <c r="K2" s="658"/>
      <c r="L2" s="658"/>
      <c r="M2" s="45"/>
      <c r="N2" s="45"/>
      <c r="O2" s="45"/>
    </row>
    <row r="3" spans="1:15" ht="20.25" customHeight="1" x14ac:dyDescent="0.2">
      <c r="A3" s="659" t="s">
        <v>45</v>
      </c>
      <c r="B3" s="659"/>
      <c r="C3" s="659"/>
      <c r="D3" s="659"/>
      <c r="E3" s="659"/>
      <c r="F3" s="659"/>
      <c r="G3" s="659"/>
      <c r="H3" s="659"/>
      <c r="I3" s="659"/>
      <c r="J3" s="659"/>
      <c r="K3" s="659"/>
      <c r="L3" s="659"/>
      <c r="M3" s="45"/>
      <c r="N3" s="45"/>
      <c r="O3" s="45"/>
    </row>
    <row r="4" spans="1:15" ht="20.25" customHeight="1" thickBot="1" x14ac:dyDescent="0.25">
      <c r="A4" s="238" t="s">
        <v>477</v>
      </c>
      <c r="B4" s="667"/>
      <c r="C4" s="667"/>
      <c r="D4" s="239"/>
      <c r="E4" s="239"/>
      <c r="F4" s="660" t="s">
        <v>43</v>
      </c>
      <c r="G4" s="660"/>
      <c r="H4" s="660"/>
      <c r="I4" s="660"/>
      <c r="J4" s="239"/>
      <c r="K4" s="252"/>
      <c r="L4" s="240"/>
      <c r="M4" s="45"/>
      <c r="N4" s="45"/>
      <c r="O4" s="45"/>
    </row>
    <row r="5" spans="1:15" ht="20.25" customHeight="1" x14ac:dyDescent="0.2">
      <c r="A5" s="628" t="s">
        <v>54</v>
      </c>
      <c r="B5" s="655" t="s">
        <v>193</v>
      </c>
      <c r="C5" s="655"/>
      <c r="D5" s="630" t="s">
        <v>4</v>
      </c>
      <c r="E5" s="661" t="s">
        <v>761</v>
      </c>
      <c r="F5" s="663" t="s">
        <v>759</v>
      </c>
      <c r="G5" s="665" t="s">
        <v>19</v>
      </c>
      <c r="H5" s="661" t="s">
        <v>760</v>
      </c>
      <c r="I5" s="665" t="s">
        <v>19</v>
      </c>
      <c r="J5" s="646" t="s">
        <v>5</v>
      </c>
      <c r="K5" s="665" t="s">
        <v>3</v>
      </c>
      <c r="L5" s="635" t="s">
        <v>42</v>
      </c>
    </row>
    <row r="6" spans="1:15" ht="20.25" customHeight="1" thickBot="1" x14ac:dyDescent="0.25">
      <c r="A6" s="629"/>
      <c r="B6" s="656" t="s">
        <v>456</v>
      </c>
      <c r="C6" s="656"/>
      <c r="D6" s="631"/>
      <c r="E6" s="662"/>
      <c r="F6" s="664"/>
      <c r="G6" s="666"/>
      <c r="H6" s="662"/>
      <c r="I6" s="666"/>
      <c r="J6" s="647"/>
      <c r="K6" s="666"/>
      <c r="L6" s="636"/>
    </row>
    <row r="7" spans="1:15" ht="24.95" customHeight="1" x14ac:dyDescent="0.2">
      <c r="A7" s="648" t="s">
        <v>6</v>
      </c>
      <c r="B7" s="649"/>
      <c r="C7" s="269"/>
      <c r="D7" s="270"/>
      <c r="E7" s="271"/>
      <c r="F7" s="272"/>
      <c r="G7" s="273"/>
      <c r="H7" s="271"/>
      <c r="I7" s="274"/>
      <c r="J7" s="275"/>
      <c r="K7" s="276"/>
      <c r="L7" s="277"/>
    </row>
    <row r="8" spans="1:15" s="60" customFormat="1" ht="25.5" x14ac:dyDescent="0.2">
      <c r="A8" s="61" t="s">
        <v>8</v>
      </c>
      <c r="B8" s="62"/>
      <c r="C8" s="66"/>
      <c r="D8" s="62"/>
      <c r="E8" s="63">
        <v>30</v>
      </c>
      <c r="F8" s="224">
        <v>30</v>
      </c>
      <c r="G8" s="67">
        <f t="shared" ref="G8:G66" si="0">+(F8-E8)/E8</f>
        <v>0</v>
      </c>
      <c r="H8" s="63">
        <v>30</v>
      </c>
      <c r="I8" s="67">
        <f t="shared" ref="I8:I19" si="1">+(H8-F8)/F8</f>
        <v>0</v>
      </c>
      <c r="J8" s="64">
        <v>31600</v>
      </c>
      <c r="K8" s="65" t="s">
        <v>131</v>
      </c>
      <c r="L8" s="96"/>
    </row>
    <row r="9" spans="1:15" s="60" customFormat="1" ht="25.5" x14ac:dyDescent="0.2">
      <c r="A9" s="61" t="s">
        <v>122</v>
      </c>
      <c r="B9" s="62"/>
      <c r="C9" s="66"/>
      <c r="D9" s="62"/>
      <c r="E9" s="63">
        <v>8</v>
      </c>
      <c r="F9" s="224">
        <v>8</v>
      </c>
      <c r="G9" s="67">
        <f t="shared" si="0"/>
        <v>0</v>
      </c>
      <c r="H9" s="63">
        <v>8</v>
      </c>
      <c r="I9" s="67">
        <f>+(H9-F9)/F9</f>
        <v>0</v>
      </c>
      <c r="J9" s="64">
        <v>31600</v>
      </c>
      <c r="K9" s="65" t="s">
        <v>123</v>
      </c>
      <c r="L9" s="96"/>
    </row>
    <row r="10" spans="1:15" s="60" customFormat="1" ht="38.25" x14ac:dyDescent="0.2">
      <c r="A10" s="61" t="s">
        <v>664</v>
      </c>
      <c r="B10" s="62"/>
      <c r="C10" s="66"/>
      <c r="D10" s="62"/>
      <c r="E10" s="63" t="s">
        <v>114</v>
      </c>
      <c r="F10" s="224"/>
      <c r="G10" s="67">
        <v>0</v>
      </c>
      <c r="H10" s="63"/>
      <c r="I10" s="67">
        <v>0</v>
      </c>
      <c r="J10" s="64">
        <v>31600</v>
      </c>
      <c r="K10" s="65" t="s">
        <v>167</v>
      </c>
      <c r="L10" s="96"/>
    </row>
    <row r="11" spans="1:15" s="60" customFormat="1" ht="19.5" customHeight="1" x14ac:dyDescent="0.2">
      <c r="A11" s="61" t="s">
        <v>9</v>
      </c>
      <c r="B11" s="62"/>
      <c r="C11" s="66"/>
      <c r="D11" s="62"/>
      <c r="E11" s="63">
        <v>15</v>
      </c>
      <c r="F11" s="224">
        <v>15</v>
      </c>
      <c r="G11" s="67">
        <f t="shared" si="0"/>
        <v>0</v>
      </c>
      <c r="H11" s="63">
        <v>15</v>
      </c>
      <c r="I11" s="67">
        <f t="shared" si="1"/>
        <v>0</v>
      </c>
      <c r="J11" s="64">
        <v>31600</v>
      </c>
      <c r="K11" s="65" t="s">
        <v>139</v>
      </c>
      <c r="L11" s="96"/>
    </row>
    <row r="12" spans="1:15" s="60" customFormat="1" ht="31.7" customHeight="1" x14ac:dyDescent="0.2">
      <c r="A12" s="61" t="s">
        <v>284</v>
      </c>
      <c r="B12" s="62"/>
      <c r="C12" s="66"/>
      <c r="D12" s="62"/>
      <c r="E12" s="63">
        <v>30</v>
      </c>
      <c r="F12" s="224"/>
      <c r="G12" s="67">
        <f t="shared" si="0"/>
        <v>-1</v>
      </c>
      <c r="H12" s="63"/>
      <c r="I12" s="67">
        <v>0</v>
      </c>
      <c r="J12" s="64">
        <v>31600</v>
      </c>
      <c r="K12" s="65" t="s">
        <v>132</v>
      </c>
      <c r="L12" s="96"/>
    </row>
    <row r="13" spans="1:15" s="60" customFormat="1" ht="25.5" x14ac:dyDescent="0.2">
      <c r="A13" s="61" t="s">
        <v>10</v>
      </c>
      <c r="B13" s="62"/>
      <c r="C13" s="66"/>
      <c r="D13" s="62"/>
      <c r="E13" s="63">
        <v>40</v>
      </c>
      <c r="F13" s="224">
        <v>40</v>
      </c>
      <c r="G13" s="67">
        <f t="shared" si="0"/>
        <v>0</v>
      </c>
      <c r="H13" s="63">
        <v>40</v>
      </c>
      <c r="I13" s="67">
        <f t="shared" si="1"/>
        <v>0</v>
      </c>
      <c r="J13" s="64">
        <v>31600</v>
      </c>
      <c r="K13" s="65" t="s">
        <v>133</v>
      </c>
      <c r="L13" s="96"/>
    </row>
    <row r="14" spans="1:15" s="60" customFormat="1" ht="12.75" x14ac:dyDescent="0.2">
      <c r="A14" s="61" t="s">
        <v>7</v>
      </c>
      <c r="B14" s="62"/>
      <c r="C14" s="66"/>
      <c r="D14" s="62"/>
      <c r="E14" s="63">
        <v>40</v>
      </c>
      <c r="F14" s="224">
        <v>40</v>
      </c>
      <c r="G14" s="67">
        <f t="shared" si="0"/>
        <v>0</v>
      </c>
      <c r="H14" s="63">
        <v>40</v>
      </c>
      <c r="I14" s="67">
        <f>+(H14-F14)/F14</f>
        <v>0</v>
      </c>
      <c r="J14" s="64">
        <v>31600</v>
      </c>
      <c r="K14" s="65" t="s">
        <v>134</v>
      </c>
      <c r="L14" s="96"/>
    </row>
    <row r="15" spans="1:15" s="60" customFormat="1" ht="42.75" customHeight="1" x14ac:dyDescent="0.2">
      <c r="A15" s="61" t="s">
        <v>56</v>
      </c>
      <c r="B15" s="62"/>
      <c r="C15" s="66"/>
      <c r="D15" s="62"/>
      <c r="E15" s="63">
        <v>25</v>
      </c>
      <c r="F15" s="224">
        <v>25</v>
      </c>
      <c r="G15" s="67">
        <f t="shared" si="0"/>
        <v>0</v>
      </c>
      <c r="H15" s="63">
        <v>25</v>
      </c>
      <c r="I15" s="67">
        <f t="shared" si="1"/>
        <v>0</v>
      </c>
      <c r="J15" s="64">
        <v>31600</v>
      </c>
      <c r="K15" s="65" t="s">
        <v>497</v>
      </c>
      <c r="L15" s="96"/>
    </row>
    <row r="16" spans="1:15" s="60" customFormat="1" ht="23.25" customHeight="1" x14ac:dyDescent="0.2">
      <c r="A16" s="61" t="s">
        <v>57</v>
      </c>
      <c r="B16" s="62"/>
      <c r="C16" s="66"/>
      <c r="D16" s="62"/>
      <c r="E16" s="63">
        <v>10</v>
      </c>
      <c r="F16" s="224">
        <v>10</v>
      </c>
      <c r="G16" s="67">
        <f t="shared" si="0"/>
        <v>0</v>
      </c>
      <c r="H16" s="63">
        <v>10</v>
      </c>
      <c r="I16" s="67">
        <f t="shared" si="1"/>
        <v>0</v>
      </c>
      <c r="J16" s="64">
        <v>31600</v>
      </c>
      <c r="K16" s="65" t="s">
        <v>143</v>
      </c>
      <c r="L16" s="96"/>
    </row>
    <row r="17" spans="1:13" s="60" customFormat="1" ht="38.25" x14ac:dyDescent="0.2">
      <c r="A17" s="61" t="s">
        <v>140</v>
      </c>
      <c r="B17" s="62"/>
      <c r="C17" s="66"/>
      <c r="D17" s="62"/>
      <c r="E17" s="63">
        <v>5</v>
      </c>
      <c r="F17" s="224">
        <v>5</v>
      </c>
      <c r="G17" s="67">
        <f t="shared" si="0"/>
        <v>0</v>
      </c>
      <c r="H17" s="63">
        <v>5</v>
      </c>
      <c r="I17" s="67">
        <f t="shared" si="1"/>
        <v>0</v>
      </c>
      <c r="J17" s="64">
        <v>31600</v>
      </c>
      <c r="K17" s="65" t="s">
        <v>701</v>
      </c>
      <c r="L17" s="617" t="s">
        <v>462</v>
      </c>
    </row>
    <row r="18" spans="1:13" s="60" customFormat="1" ht="31.7" customHeight="1" x14ac:dyDescent="0.2">
      <c r="A18" s="61" t="s">
        <v>164</v>
      </c>
      <c r="B18" s="62"/>
      <c r="C18" s="66"/>
      <c r="D18" s="62"/>
      <c r="E18" s="63" t="s">
        <v>124</v>
      </c>
      <c r="F18" s="224" t="s">
        <v>764</v>
      </c>
      <c r="G18" s="618" t="s">
        <v>461</v>
      </c>
      <c r="H18" s="63" t="s">
        <v>764</v>
      </c>
      <c r="I18" s="67" t="s">
        <v>461</v>
      </c>
      <c r="J18" s="64">
        <v>31600</v>
      </c>
      <c r="K18" s="60" t="s">
        <v>700</v>
      </c>
      <c r="L18" s="617" t="s">
        <v>144</v>
      </c>
      <c r="M18" s="83"/>
    </row>
    <row r="19" spans="1:13" s="60" customFormat="1" ht="31.7" customHeight="1" x14ac:dyDescent="0.2">
      <c r="A19" s="61" t="s">
        <v>488</v>
      </c>
      <c r="B19" s="62"/>
      <c r="C19" s="66"/>
      <c r="D19" s="62"/>
      <c r="E19" s="63">
        <v>1850</v>
      </c>
      <c r="F19" s="224">
        <v>1850</v>
      </c>
      <c r="G19" s="67">
        <f t="shared" si="0"/>
        <v>0</v>
      </c>
      <c r="H19" s="63">
        <v>1850</v>
      </c>
      <c r="I19" s="67">
        <f t="shared" si="1"/>
        <v>0</v>
      </c>
      <c r="J19" s="64">
        <v>31600</v>
      </c>
      <c r="K19" s="65" t="s">
        <v>596</v>
      </c>
      <c r="L19" s="96" t="s">
        <v>595</v>
      </c>
    </row>
    <row r="20" spans="1:13" ht="24.95" customHeight="1" x14ac:dyDescent="0.2">
      <c r="A20" s="278" t="s">
        <v>18</v>
      </c>
      <c r="B20" s="279"/>
      <c r="C20" s="280"/>
      <c r="D20" s="281"/>
      <c r="E20" s="282"/>
      <c r="F20" s="283"/>
      <c r="G20" s="282"/>
      <c r="H20" s="282"/>
      <c r="I20" s="284"/>
      <c r="J20" s="284"/>
      <c r="K20" s="285"/>
      <c r="L20" s="286"/>
    </row>
    <row r="21" spans="1:13" s="60" customFormat="1" ht="24.75" customHeight="1" x14ac:dyDescent="0.2">
      <c r="A21" s="61" t="s">
        <v>58</v>
      </c>
      <c r="B21" s="570"/>
      <c r="C21" s="571"/>
      <c r="D21" s="599"/>
      <c r="E21" s="616">
        <v>80</v>
      </c>
      <c r="F21" s="608">
        <v>80</v>
      </c>
      <c r="G21" s="67">
        <f t="shared" si="0"/>
        <v>0</v>
      </c>
      <c r="H21" s="616">
        <v>80</v>
      </c>
      <c r="I21" s="67">
        <f>+(H21-F21)/F21</f>
        <v>0</v>
      </c>
      <c r="J21" s="64">
        <v>33600</v>
      </c>
      <c r="K21" s="65" t="s">
        <v>135</v>
      </c>
      <c r="L21" s="96"/>
    </row>
    <row r="22" spans="1:13" s="60" customFormat="1" ht="24.75" customHeight="1" x14ac:dyDescent="0.2">
      <c r="A22" s="61" t="s">
        <v>169</v>
      </c>
      <c r="B22" s="611"/>
      <c r="C22" s="612"/>
      <c r="D22" s="613"/>
      <c r="E22" s="614">
        <v>7</v>
      </c>
      <c r="F22" s="615">
        <v>7</v>
      </c>
      <c r="G22" s="67">
        <f t="shared" si="0"/>
        <v>0</v>
      </c>
      <c r="H22" s="614">
        <v>7</v>
      </c>
      <c r="I22" s="595">
        <f>+(H22-F22)/F22</f>
        <v>0</v>
      </c>
      <c r="J22" s="596">
        <v>33600</v>
      </c>
      <c r="K22" s="593" t="s">
        <v>170</v>
      </c>
      <c r="L22" s="589" t="s">
        <v>193</v>
      </c>
    </row>
    <row r="23" spans="1:13" s="60" customFormat="1" ht="44.25" customHeight="1" x14ac:dyDescent="0.2">
      <c r="A23" s="61" t="s">
        <v>145</v>
      </c>
      <c r="B23" s="570"/>
      <c r="C23" s="571"/>
      <c r="D23" s="599"/>
      <c r="E23" s="616">
        <v>10</v>
      </c>
      <c r="F23" s="608">
        <v>10</v>
      </c>
      <c r="G23" s="67">
        <f t="shared" si="0"/>
        <v>0</v>
      </c>
      <c r="H23" s="616">
        <v>10</v>
      </c>
      <c r="I23" s="67">
        <f>+(H23-F23)/F23</f>
        <v>0</v>
      </c>
      <c r="J23" s="64">
        <v>33600</v>
      </c>
      <c r="K23" s="65" t="s">
        <v>282</v>
      </c>
      <c r="L23" s="96"/>
    </row>
    <row r="24" spans="1:13" s="60" customFormat="1" ht="38.25" x14ac:dyDescent="0.2">
      <c r="A24" s="61" t="s">
        <v>285</v>
      </c>
      <c r="B24" s="62"/>
      <c r="C24" s="66"/>
      <c r="D24" s="62"/>
      <c r="E24" s="63">
        <v>25</v>
      </c>
      <c r="F24" s="224">
        <v>25</v>
      </c>
      <c r="G24" s="67">
        <v>0</v>
      </c>
      <c r="H24" s="63">
        <v>25</v>
      </c>
      <c r="I24" s="67">
        <f>+(H24-F24)/F24</f>
        <v>0</v>
      </c>
      <c r="J24" s="64">
        <v>33600</v>
      </c>
      <c r="K24" s="65" t="s">
        <v>724</v>
      </c>
      <c r="L24" s="96" t="s">
        <v>725</v>
      </c>
    </row>
    <row r="25" spans="1:13" s="60" customFormat="1" ht="42" customHeight="1" x14ac:dyDescent="0.2">
      <c r="A25" s="61" t="s">
        <v>115</v>
      </c>
      <c r="B25" s="62"/>
      <c r="C25" s="66"/>
      <c r="D25" s="62"/>
      <c r="E25" s="63">
        <v>45</v>
      </c>
      <c r="F25" s="224">
        <v>45</v>
      </c>
      <c r="G25" s="67">
        <f t="shared" si="0"/>
        <v>0</v>
      </c>
      <c r="H25" s="63">
        <v>45</v>
      </c>
      <c r="I25" s="67">
        <f t="shared" ref="I25:I27" si="2">+(H25-F25)/F25</f>
        <v>0</v>
      </c>
      <c r="J25" s="64">
        <v>33600</v>
      </c>
      <c r="K25" s="65" t="s">
        <v>183</v>
      </c>
      <c r="L25" s="96" t="s">
        <v>702</v>
      </c>
    </row>
    <row r="26" spans="1:13" s="60" customFormat="1" ht="25.5" x14ac:dyDescent="0.2">
      <c r="A26" s="61" t="s">
        <v>59</v>
      </c>
      <c r="B26" s="62"/>
      <c r="C26" s="66"/>
      <c r="D26" s="62"/>
      <c r="E26" s="63">
        <v>10</v>
      </c>
      <c r="F26" s="224">
        <v>10</v>
      </c>
      <c r="G26" s="67">
        <f t="shared" si="0"/>
        <v>0</v>
      </c>
      <c r="H26" s="63">
        <v>10</v>
      </c>
      <c r="I26" s="67">
        <f t="shared" si="2"/>
        <v>0</v>
      </c>
      <c r="J26" s="64">
        <v>33600</v>
      </c>
      <c r="K26" s="65" t="s">
        <v>136</v>
      </c>
      <c r="L26" s="96" t="s">
        <v>663</v>
      </c>
    </row>
    <row r="27" spans="1:13" s="60" customFormat="1" ht="38.25" x14ac:dyDescent="0.2">
      <c r="A27" s="61" t="s">
        <v>60</v>
      </c>
      <c r="B27" s="62"/>
      <c r="C27" s="66"/>
      <c r="D27" s="62"/>
      <c r="E27" s="63">
        <v>250</v>
      </c>
      <c r="F27" s="224">
        <v>250</v>
      </c>
      <c r="G27" s="67">
        <f t="shared" si="0"/>
        <v>0</v>
      </c>
      <c r="H27" s="63">
        <v>250</v>
      </c>
      <c r="I27" s="67">
        <f t="shared" si="2"/>
        <v>0</v>
      </c>
      <c r="J27" s="64">
        <v>33600</v>
      </c>
      <c r="K27" s="65" t="s">
        <v>687</v>
      </c>
      <c r="L27" s="96" t="s">
        <v>688</v>
      </c>
    </row>
    <row r="28" spans="1:13" s="60" customFormat="1" ht="38.25" x14ac:dyDescent="0.2">
      <c r="A28" s="61" t="s">
        <v>61</v>
      </c>
      <c r="B28" s="62"/>
      <c r="C28" s="66"/>
      <c r="D28" s="62"/>
      <c r="E28" s="63" t="s">
        <v>62</v>
      </c>
      <c r="F28" s="224" t="s">
        <v>62</v>
      </c>
      <c r="G28" s="67">
        <v>0</v>
      </c>
      <c r="H28" s="63" t="s">
        <v>62</v>
      </c>
      <c r="I28" s="67">
        <v>0</v>
      </c>
      <c r="J28" s="64">
        <v>33600</v>
      </c>
      <c r="K28" s="65" t="s">
        <v>597</v>
      </c>
      <c r="L28" s="96"/>
    </row>
    <row r="29" spans="1:13" s="60" customFormat="1" ht="25.5" x14ac:dyDescent="0.2">
      <c r="A29" s="61" t="s">
        <v>286</v>
      </c>
      <c r="B29" s="62"/>
      <c r="C29" s="66"/>
      <c r="D29" s="62"/>
      <c r="E29" s="63">
        <v>35</v>
      </c>
      <c r="F29" s="224">
        <v>35</v>
      </c>
      <c r="G29" s="67">
        <f t="shared" si="0"/>
        <v>0</v>
      </c>
      <c r="H29" s="63">
        <v>35</v>
      </c>
      <c r="I29" s="67">
        <f>+(H29-F29)/F29</f>
        <v>0</v>
      </c>
      <c r="J29" s="64">
        <v>33600</v>
      </c>
      <c r="K29" s="65" t="s">
        <v>498</v>
      </c>
      <c r="L29" s="96" t="s">
        <v>598</v>
      </c>
    </row>
    <row r="30" spans="1:13" s="60" customFormat="1" ht="65.25" customHeight="1" x14ac:dyDescent="0.2">
      <c r="A30" s="578" t="s">
        <v>504</v>
      </c>
      <c r="B30" s="62"/>
      <c r="C30" s="66"/>
      <c r="D30" s="62"/>
      <c r="E30" s="63">
        <v>10</v>
      </c>
      <c r="F30" s="224">
        <v>10</v>
      </c>
      <c r="G30" s="67">
        <f t="shared" si="0"/>
        <v>0</v>
      </c>
      <c r="H30" s="63">
        <v>10</v>
      </c>
      <c r="I30" s="67">
        <f>+(H30-F30)/F30</f>
        <v>0</v>
      </c>
      <c r="J30" s="64">
        <v>33600</v>
      </c>
      <c r="K30" s="65" t="s">
        <v>505</v>
      </c>
      <c r="L30" s="96" t="s">
        <v>599</v>
      </c>
    </row>
    <row r="31" spans="1:13" s="60" customFormat="1" ht="30" customHeight="1" x14ac:dyDescent="0.2">
      <c r="A31" s="578" t="s">
        <v>506</v>
      </c>
      <c r="B31" s="62"/>
      <c r="C31" s="66"/>
      <c r="D31" s="62"/>
      <c r="E31" s="63">
        <v>30</v>
      </c>
      <c r="F31" s="224">
        <v>30</v>
      </c>
      <c r="G31" s="67">
        <f t="shared" si="0"/>
        <v>0</v>
      </c>
      <c r="H31" s="63">
        <v>30</v>
      </c>
      <c r="I31" s="67">
        <f>+(H31-F31)/F31</f>
        <v>0</v>
      </c>
      <c r="J31" s="64">
        <v>33600</v>
      </c>
      <c r="K31" s="65" t="s">
        <v>507</v>
      </c>
      <c r="L31" s="96" t="s">
        <v>508</v>
      </c>
    </row>
    <row r="32" spans="1:13" s="60" customFormat="1" ht="25.5" x14ac:dyDescent="0.2">
      <c r="A32" s="61" t="s">
        <v>75</v>
      </c>
      <c r="B32" s="62"/>
      <c r="C32" s="66"/>
      <c r="D32" s="62"/>
      <c r="E32" s="63">
        <v>10</v>
      </c>
      <c r="F32" s="224">
        <v>10</v>
      </c>
      <c r="G32" s="67">
        <f>+(F32-E32)/E32</f>
        <v>0</v>
      </c>
      <c r="H32" s="63">
        <v>10</v>
      </c>
      <c r="I32" s="67">
        <f>+(H32-F32)/F32</f>
        <v>0</v>
      </c>
      <c r="J32" s="64">
        <v>33600</v>
      </c>
      <c r="K32" s="65" t="s">
        <v>747</v>
      </c>
      <c r="L32" s="96" t="s">
        <v>748</v>
      </c>
    </row>
    <row r="33" spans="1:12" s="60" customFormat="1" ht="25.5" x14ac:dyDescent="0.2">
      <c r="A33" s="578" t="s">
        <v>631</v>
      </c>
      <c r="B33" s="62"/>
      <c r="C33" s="66"/>
      <c r="D33" s="62"/>
      <c r="E33" s="600" t="s">
        <v>632</v>
      </c>
      <c r="F33" s="224" t="s">
        <v>632</v>
      </c>
      <c r="G33" s="584">
        <v>0</v>
      </c>
      <c r="H33" s="582" t="s">
        <v>632</v>
      </c>
      <c r="I33" s="610">
        <v>0</v>
      </c>
      <c r="J33" s="64">
        <v>33600</v>
      </c>
      <c r="K33" s="601" t="s">
        <v>633</v>
      </c>
      <c r="L33" s="96" t="s">
        <v>634</v>
      </c>
    </row>
    <row r="34" spans="1:12" s="60" customFormat="1" ht="45" customHeight="1" x14ac:dyDescent="0.2">
      <c r="A34" s="578" t="s">
        <v>117</v>
      </c>
      <c r="B34" s="62"/>
      <c r="C34" s="66"/>
      <c r="D34" s="62"/>
      <c r="E34" s="600" t="s">
        <v>142</v>
      </c>
      <c r="F34" s="224" t="s">
        <v>142</v>
      </c>
      <c r="G34" s="67" t="s">
        <v>461</v>
      </c>
      <c r="H34" s="63" t="s">
        <v>142</v>
      </c>
      <c r="I34" s="67" t="s">
        <v>461</v>
      </c>
      <c r="J34" s="64">
        <v>33600</v>
      </c>
      <c r="K34" s="65" t="s">
        <v>283</v>
      </c>
      <c r="L34" s="96"/>
    </row>
    <row r="35" spans="1:12" s="60" customFormat="1" ht="24.95" customHeight="1" x14ac:dyDescent="0.2">
      <c r="A35" s="278" t="s">
        <v>189</v>
      </c>
      <c r="B35" s="650"/>
      <c r="C35" s="650"/>
      <c r="D35" s="287"/>
      <c r="E35" s="288"/>
      <c r="F35" s="289"/>
      <c r="G35" s="288"/>
      <c r="H35" s="288"/>
      <c r="I35" s="290"/>
      <c r="J35" s="291"/>
      <c r="K35" s="292"/>
      <c r="L35" s="293"/>
    </row>
    <row r="36" spans="1:12" s="60" customFormat="1" ht="22.7" customHeight="1" x14ac:dyDescent="0.2">
      <c r="A36" s="170" t="s">
        <v>95</v>
      </c>
      <c r="B36" s="255"/>
      <c r="C36" s="256"/>
      <c r="D36" s="256"/>
      <c r="E36" s="257"/>
      <c r="F36" s="258"/>
      <c r="G36" s="259"/>
      <c r="H36" s="257"/>
      <c r="I36" s="260"/>
      <c r="J36" s="257"/>
      <c r="K36" s="261"/>
      <c r="L36" s="219"/>
    </row>
    <row r="37" spans="1:12" s="60" customFormat="1" ht="63.75" x14ac:dyDescent="0.2">
      <c r="A37" s="61" t="s">
        <v>194</v>
      </c>
      <c r="B37" s="62" t="s">
        <v>847</v>
      </c>
      <c r="C37" s="62">
        <v>100</v>
      </c>
      <c r="D37" s="62"/>
      <c r="E37" s="588">
        <v>25</v>
      </c>
      <c r="F37" s="608">
        <v>25</v>
      </c>
      <c r="G37" s="609">
        <f>+(F37-E37)/E37</f>
        <v>0</v>
      </c>
      <c r="H37" s="588">
        <v>25</v>
      </c>
      <c r="I37" s="609">
        <f>+(H37-E37)/E37</f>
        <v>0</v>
      </c>
      <c r="J37" s="64">
        <v>33600</v>
      </c>
      <c r="K37" s="65" t="s">
        <v>127</v>
      </c>
      <c r="L37" s="96" t="s">
        <v>582</v>
      </c>
    </row>
    <row r="38" spans="1:12" s="60" customFormat="1" ht="25.5" x14ac:dyDescent="0.2">
      <c r="A38" s="61" t="s">
        <v>509</v>
      </c>
      <c r="B38" s="62" t="s">
        <v>369</v>
      </c>
      <c r="C38" s="66">
        <v>120</v>
      </c>
      <c r="D38" s="62"/>
      <c r="E38" s="63" t="s">
        <v>62</v>
      </c>
      <c r="F38" s="224" t="s">
        <v>461</v>
      </c>
      <c r="G38" s="67">
        <v>0</v>
      </c>
      <c r="H38" s="63" t="s">
        <v>461</v>
      </c>
      <c r="I38" s="67">
        <v>0</v>
      </c>
      <c r="J38" s="64">
        <v>33600</v>
      </c>
      <c r="K38" s="65" t="s">
        <v>692</v>
      </c>
      <c r="L38" s="96" t="s">
        <v>583</v>
      </c>
    </row>
    <row r="39" spans="1:12" s="60" customFormat="1" ht="25.5" x14ac:dyDescent="0.2">
      <c r="A39" s="61" t="s">
        <v>510</v>
      </c>
      <c r="B39" s="62" t="s">
        <v>369</v>
      </c>
      <c r="C39" s="66">
        <v>121</v>
      </c>
      <c r="D39" s="62"/>
      <c r="E39" s="63" t="s">
        <v>62</v>
      </c>
      <c r="F39" s="224" t="s">
        <v>461</v>
      </c>
      <c r="G39" s="67">
        <v>0</v>
      </c>
      <c r="H39" s="63" t="s">
        <v>461</v>
      </c>
      <c r="I39" s="67">
        <v>0</v>
      </c>
      <c r="J39" s="64">
        <v>33600</v>
      </c>
      <c r="K39" s="65" t="s">
        <v>692</v>
      </c>
      <c r="L39" s="96" t="s">
        <v>693</v>
      </c>
    </row>
    <row r="40" spans="1:12" s="60" customFormat="1" ht="30.75" customHeight="1" x14ac:dyDescent="0.2">
      <c r="A40" s="278" t="s">
        <v>126</v>
      </c>
      <c r="B40" s="294"/>
      <c r="C40" s="295"/>
      <c r="D40" s="296"/>
      <c r="E40" s="297"/>
      <c r="F40" s="298"/>
      <c r="G40" s="299"/>
      <c r="H40" s="297"/>
      <c r="I40" s="299"/>
      <c r="J40" s="299"/>
      <c r="K40" s="300" t="s">
        <v>193</v>
      </c>
      <c r="L40" s="286" t="s">
        <v>193</v>
      </c>
    </row>
    <row r="41" spans="1:12" s="60" customFormat="1" ht="19.5" customHeight="1" x14ac:dyDescent="0.2">
      <c r="A41" s="170" t="s">
        <v>429</v>
      </c>
      <c r="B41" s="171"/>
      <c r="C41" s="172"/>
      <c r="D41" s="171"/>
      <c r="E41" s="173"/>
      <c r="F41" s="225"/>
      <c r="G41" s="174"/>
      <c r="H41" s="173"/>
      <c r="I41" s="174"/>
      <c r="J41" s="174"/>
      <c r="K41" s="175"/>
      <c r="L41" s="219"/>
    </row>
    <row r="42" spans="1:12" s="60" customFormat="1" ht="38.25" x14ac:dyDescent="0.2">
      <c r="A42" s="61" t="s">
        <v>452</v>
      </c>
      <c r="B42" s="62" t="s">
        <v>369</v>
      </c>
      <c r="C42" s="66">
        <v>100</v>
      </c>
      <c r="D42" s="62"/>
      <c r="E42" s="63">
        <v>5</v>
      </c>
      <c r="F42" s="224">
        <v>5</v>
      </c>
      <c r="G42" s="67">
        <f>+(F42-E42)/E42</f>
        <v>0</v>
      </c>
      <c r="H42" s="63">
        <v>5</v>
      </c>
      <c r="I42" s="67">
        <v>0</v>
      </c>
      <c r="J42" s="64">
        <v>33600</v>
      </c>
      <c r="K42" s="65" t="s">
        <v>726</v>
      </c>
      <c r="L42" s="96" t="s">
        <v>727</v>
      </c>
    </row>
    <row r="43" spans="1:12" s="60" customFormat="1" ht="38.25" x14ac:dyDescent="0.2">
      <c r="A43" s="61" t="s">
        <v>419</v>
      </c>
      <c r="B43" s="62" t="s">
        <v>369</v>
      </c>
      <c r="C43" s="62">
        <v>114</v>
      </c>
      <c r="D43" s="62"/>
      <c r="E43" s="63">
        <v>40</v>
      </c>
      <c r="F43" s="224">
        <v>40</v>
      </c>
      <c r="G43" s="67">
        <f>+(F43-E43)/E43</f>
        <v>0</v>
      </c>
      <c r="H43" s="63">
        <v>40</v>
      </c>
      <c r="I43" s="67">
        <f>+(H43-F43)/F43</f>
        <v>0</v>
      </c>
      <c r="J43" s="64">
        <v>33600</v>
      </c>
      <c r="K43" s="65" t="s">
        <v>691</v>
      </c>
      <c r="L43" s="96" t="s">
        <v>728</v>
      </c>
    </row>
    <row r="44" spans="1:12" s="60" customFormat="1" ht="21" customHeight="1" x14ac:dyDescent="0.2">
      <c r="A44" s="61" t="s">
        <v>409</v>
      </c>
      <c r="B44" s="62" t="s">
        <v>369</v>
      </c>
      <c r="C44" s="66">
        <v>173</v>
      </c>
      <c r="D44" s="62"/>
      <c r="E44" s="63">
        <v>14</v>
      </c>
      <c r="F44" s="224">
        <v>14</v>
      </c>
      <c r="G44" s="67">
        <f>+(F44-E44)/E44</f>
        <v>0</v>
      </c>
      <c r="H44" s="63">
        <v>14</v>
      </c>
      <c r="I44" s="67">
        <f>+(H44-F44)/F44</f>
        <v>0</v>
      </c>
      <c r="J44" s="64">
        <v>33600</v>
      </c>
      <c r="K44" s="65" t="s">
        <v>193</v>
      </c>
      <c r="L44" s="96" t="s">
        <v>600</v>
      </c>
    </row>
    <row r="45" spans="1:12" s="60" customFormat="1" ht="21" customHeight="1" x14ac:dyDescent="0.2">
      <c r="A45" s="354" t="s">
        <v>219</v>
      </c>
      <c r="B45" s="355" t="s">
        <v>366</v>
      </c>
      <c r="C45" s="381">
        <v>208</v>
      </c>
      <c r="D45" s="355"/>
      <c r="E45" s="356">
        <v>15</v>
      </c>
      <c r="F45" s="357">
        <v>10</v>
      </c>
      <c r="G45" s="358">
        <f t="shared" ref="G45" si="3">+(F45-E45)/E45</f>
        <v>-0.33333333333333331</v>
      </c>
      <c r="H45" s="397">
        <v>10</v>
      </c>
      <c r="I45" s="358">
        <f t="shared" ref="I45" si="4">+(H45-F45)/F45</f>
        <v>0</v>
      </c>
      <c r="J45" s="359">
        <v>33600</v>
      </c>
      <c r="K45" s="360"/>
      <c r="L45" s="361" t="s">
        <v>294</v>
      </c>
    </row>
    <row r="46" spans="1:12" s="60" customFormat="1" ht="19.5" customHeight="1" x14ac:dyDescent="0.2">
      <c r="A46" s="170" t="s">
        <v>357</v>
      </c>
      <c r="B46" s="171"/>
      <c r="C46" s="172"/>
      <c r="D46" s="171"/>
      <c r="E46" s="174"/>
      <c r="F46" s="225"/>
      <c r="G46" s="173"/>
      <c r="H46" s="174"/>
      <c r="I46" s="174"/>
      <c r="J46" s="174"/>
      <c r="K46" s="175"/>
      <c r="L46" s="219"/>
    </row>
    <row r="47" spans="1:12" s="60" customFormat="1" ht="25.5" x14ac:dyDescent="0.2">
      <c r="A47" s="61" t="s">
        <v>359</v>
      </c>
      <c r="B47" s="62" t="s">
        <v>358</v>
      </c>
      <c r="C47" s="66">
        <v>201</v>
      </c>
      <c r="D47" s="62"/>
      <c r="E47" s="63">
        <v>10</v>
      </c>
      <c r="F47" s="224">
        <v>10</v>
      </c>
      <c r="G47" s="67">
        <f t="shared" ref="G47:G48" si="5">+(F47-E47)/E47</f>
        <v>0</v>
      </c>
      <c r="H47" s="63">
        <v>10</v>
      </c>
      <c r="I47" s="67">
        <f t="shared" ref="I47:I48" si="6">+(H47-F47)/F47</f>
        <v>0</v>
      </c>
      <c r="J47" s="64">
        <v>33600</v>
      </c>
      <c r="K47" s="65"/>
      <c r="L47" s="96" t="s">
        <v>463</v>
      </c>
    </row>
    <row r="48" spans="1:12" s="60" customFormat="1" ht="25.5" x14ac:dyDescent="0.2">
      <c r="A48" s="354" t="s">
        <v>360</v>
      </c>
      <c r="B48" s="355" t="s">
        <v>358</v>
      </c>
      <c r="C48" s="381">
        <v>202</v>
      </c>
      <c r="D48" s="355"/>
      <c r="E48" s="356">
        <v>20</v>
      </c>
      <c r="F48" s="357">
        <v>10</v>
      </c>
      <c r="G48" s="358">
        <f t="shared" si="5"/>
        <v>-0.5</v>
      </c>
      <c r="H48" s="356">
        <v>10</v>
      </c>
      <c r="I48" s="358">
        <f t="shared" si="6"/>
        <v>0</v>
      </c>
      <c r="J48" s="359">
        <v>33600</v>
      </c>
      <c r="K48" s="360"/>
      <c r="L48" s="361" t="s">
        <v>463</v>
      </c>
    </row>
    <row r="49" spans="1:12" s="60" customFormat="1" ht="20.25" customHeight="1" x14ac:dyDescent="0.2">
      <c r="A49" s="170" t="s">
        <v>784</v>
      </c>
      <c r="B49" s="419"/>
      <c r="C49" s="420"/>
      <c r="D49" s="419"/>
      <c r="E49" s="423"/>
      <c r="F49" s="422"/>
      <c r="G49" s="427"/>
      <c r="H49" s="428"/>
      <c r="I49" s="423"/>
      <c r="J49" s="423"/>
      <c r="K49" s="424"/>
      <c r="L49" s="425"/>
    </row>
    <row r="50" spans="1:12" s="60" customFormat="1" ht="25.5" x14ac:dyDescent="0.2">
      <c r="A50" s="362" t="s">
        <v>786</v>
      </c>
      <c r="B50" s="363" t="s">
        <v>785</v>
      </c>
      <c r="C50" s="364">
        <v>305</v>
      </c>
      <c r="D50" s="363"/>
      <c r="E50" s="396">
        <v>0</v>
      </c>
      <c r="F50" s="366">
        <v>10</v>
      </c>
      <c r="G50" s="365" t="s">
        <v>252</v>
      </c>
      <c r="H50" s="396">
        <v>10</v>
      </c>
      <c r="I50" s="367">
        <f t="shared" ref="I50:I53" si="7">+(H50-F50)/F50</f>
        <v>0</v>
      </c>
      <c r="J50" s="368">
        <v>33600</v>
      </c>
      <c r="K50" s="369" t="s">
        <v>804</v>
      </c>
      <c r="L50" s="370" t="s">
        <v>791</v>
      </c>
    </row>
    <row r="51" spans="1:12" s="60" customFormat="1" ht="23.25" customHeight="1" x14ac:dyDescent="0.2">
      <c r="A51" s="170" t="s">
        <v>780</v>
      </c>
      <c r="B51" s="419"/>
      <c r="C51" s="420"/>
      <c r="D51" s="419"/>
      <c r="E51" s="423"/>
      <c r="F51" s="422"/>
      <c r="G51" s="427"/>
      <c r="H51" s="428"/>
      <c r="I51" s="423"/>
      <c r="J51" s="423"/>
      <c r="K51" s="424"/>
      <c r="L51" s="425"/>
    </row>
    <row r="52" spans="1:12" s="60" customFormat="1" ht="25.5" x14ac:dyDescent="0.2">
      <c r="A52" s="362" t="s">
        <v>813</v>
      </c>
      <c r="B52" s="363" t="s">
        <v>781</v>
      </c>
      <c r="C52" s="364">
        <v>100</v>
      </c>
      <c r="D52" s="363"/>
      <c r="E52" s="396">
        <v>0</v>
      </c>
      <c r="F52" s="366">
        <v>10</v>
      </c>
      <c r="G52" s="365" t="s">
        <v>252</v>
      </c>
      <c r="H52" s="396">
        <v>10</v>
      </c>
      <c r="I52" s="367">
        <f t="shared" si="7"/>
        <v>0</v>
      </c>
      <c r="J52" s="368">
        <v>33600</v>
      </c>
      <c r="K52" s="369" t="s">
        <v>804</v>
      </c>
      <c r="L52" s="370" t="s">
        <v>791</v>
      </c>
    </row>
    <row r="53" spans="1:12" s="60" customFormat="1" ht="25.5" x14ac:dyDescent="0.2">
      <c r="A53" s="362" t="s">
        <v>782</v>
      </c>
      <c r="B53" s="363" t="s">
        <v>783</v>
      </c>
      <c r="C53" s="364">
        <v>240</v>
      </c>
      <c r="D53" s="363"/>
      <c r="E53" s="396">
        <v>0</v>
      </c>
      <c r="F53" s="366">
        <v>10</v>
      </c>
      <c r="G53" s="365" t="s">
        <v>252</v>
      </c>
      <c r="H53" s="396">
        <v>10</v>
      </c>
      <c r="I53" s="367">
        <f t="shared" si="7"/>
        <v>0</v>
      </c>
      <c r="J53" s="368">
        <v>33600</v>
      </c>
      <c r="K53" s="369" t="s">
        <v>804</v>
      </c>
      <c r="L53" s="370" t="s">
        <v>791</v>
      </c>
    </row>
    <row r="54" spans="1:12" s="60" customFormat="1" ht="23.25" customHeight="1" x14ac:dyDescent="0.2">
      <c r="A54" s="170" t="s">
        <v>424</v>
      </c>
      <c r="B54" s="171"/>
      <c r="C54" s="172"/>
      <c r="D54" s="171"/>
      <c r="E54" s="173"/>
      <c r="F54" s="225"/>
      <c r="G54" s="174"/>
      <c r="H54" s="173"/>
      <c r="I54" s="174"/>
      <c r="J54" s="174"/>
      <c r="K54" s="175"/>
      <c r="L54" s="219"/>
    </row>
    <row r="55" spans="1:12" s="60" customFormat="1" ht="25.5" x14ac:dyDescent="0.2">
      <c r="A55" s="61" t="s">
        <v>421</v>
      </c>
      <c r="B55" s="62" t="s">
        <v>367</v>
      </c>
      <c r="C55" s="66">
        <v>210</v>
      </c>
      <c r="D55" s="62"/>
      <c r="E55" s="63">
        <v>60</v>
      </c>
      <c r="F55" s="224">
        <v>60</v>
      </c>
      <c r="G55" s="67">
        <f>+(F55-E55)/E55</f>
        <v>0</v>
      </c>
      <c r="H55" s="63">
        <v>60</v>
      </c>
      <c r="I55" s="67">
        <f>+(H55-F55)/F55</f>
        <v>0</v>
      </c>
      <c r="J55" s="64">
        <v>33600</v>
      </c>
      <c r="K55" s="65"/>
      <c r="L55" s="96" t="s">
        <v>296</v>
      </c>
    </row>
    <row r="56" spans="1:12" s="60" customFormat="1" ht="24.75" customHeight="1" x14ac:dyDescent="0.2">
      <c r="A56" s="170" t="s">
        <v>342</v>
      </c>
      <c r="B56" s="171"/>
      <c r="C56" s="172"/>
      <c r="D56" s="171"/>
      <c r="E56" s="173"/>
      <c r="F56" s="225"/>
      <c r="G56" s="174"/>
      <c r="H56" s="173"/>
      <c r="I56" s="174"/>
      <c r="J56" s="174"/>
      <c r="K56" s="175"/>
      <c r="L56" s="219"/>
    </row>
    <row r="57" spans="1:12" s="60" customFormat="1" ht="25.5" x14ac:dyDescent="0.2">
      <c r="A57" s="354" t="s">
        <v>118</v>
      </c>
      <c r="B57" s="355" t="s">
        <v>267</v>
      </c>
      <c r="C57" s="381">
        <v>160</v>
      </c>
      <c r="D57" s="355"/>
      <c r="E57" s="397">
        <v>25</v>
      </c>
      <c r="F57" s="357">
        <v>10</v>
      </c>
      <c r="G57" s="358">
        <f>+(F57-E57)/E57</f>
        <v>-0.6</v>
      </c>
      <c r="H57" s="397">
        <v>10</v>
      </c>
      <c r="I57" s="358">
        <f>+(H57-F57)/F57</f>
        <v>0</v>
      </c>
      <c r="J57" s="359">
        <v>33600</v>
      </c>
      <c r="K57" s="360"/>
      <c r="L57" s="361" t="s">
        <v>322</v>
      </c>
    </row>
    <row r="58" spans="1:12" s="60" customFormat="1" ht="63.75" x14ac:dyDescent="0.2">
      <c r="A58" s="362" t="s">
        <v>840</v>
      </c>
      <c r="B58" s="363" t="s">
        <v>267</v>
      </c>
      <c r="C58" s="364">
        <v>200</v>
      </c>
      <c r="D58" s="363"/>
      <c r="E58" s="396">
        <v>0</v>
      </c>
      <c r="F58" s="366">
        <v>10</v>
      </c>
      <c r="G58" s="367" t="s">
        <v>252</v>
      </c>
      <c r="H58" s="396">
        <v>10</v>
      </c>
      <c r="I58" s="367">
        <f t="shared" ref="I58:I59" si="8">+(H58-F58)/F58</f>
        <v>0</v>
      </c>
      <c r="J58" s="368">
        <v>33660</v>
      </c>
      <c r="K58" s="369"/>
      <c r="L58" s="370" t="s">
        <v>793</v>
      </c>
    </row>
    <row r="59" spans="1:12" s="60" customFormat="1" ht="63.75" x14ac:dyDescent="0.2">
      <c r="A59" s="362" t="s">
        <v>766</v>
      </c>
      <c r="B59" s="363" t="s">
        <v>267</v>
      </c>
      <c r="C59" s="364">
        <v>201</v>
      </c>
      <c r="D59" s="363"/>
      <c r="E59" s="365">
        <v>0</v>
      </c>
      <c r="F59" s="366">
        <v>10</v>
      </c>
      <c r="G59" s="367" t="s">
        <v>252</v>
      </c>
      <c r="H59" s="365">
        <v>10</v>
      </c>
      <c r="I59" s="367">
        <f t="shared" si="8"/>
        <v>0</v>
      </c>
      <c r="J59" s="368">
        <v>33600</v>
      </c>
      <c r="K59" s="369"/>
      <c r="L59" s="370" t="s">
        <v>793</v>
      </c>
    </row>
    <row r="60" spans="1:12" s="60" customFormat="1" ht="38.25" x14ac:dyDescent="0.2">
      <c r="A60" s="61" t="s">
        <v>705</v>
      </c>
      <c r="B60" s="62" t="s">
        <v>267</v>
      </c>
      <c r="C60" s="66">
        <v>350</v>
      </c>
      <c r="D60" s="62"/>
      <c r="E60" s="63">
        <v>20</v>
      </c>
      <c r="F60" s="224">
        <v>20</v>
      </c>
      <c r="G60" s="67">
        <f t="shared" ref="G60:G61" si="9">+(F60-E60)/E60</f>
        <v>0</v>
      </c>
      <c r="H60" s="63">
        <v>20</v>
      </c>
      <c r="I60" s="67">
        <v>0</v>
      </c>
      <c r="J60" s="64">
        <v>33600</v>
      </c>
      <c r="K60" s="65"/>
      <c r="L60" s="96" t="s">
        <v>704</v>
      </c>
    </row>
    <row r="61" spans="1:12" s="60" customFormat="1" ht="38.25" x14ac:dyDescent="0.2">
      <c r="A61" s="61" t="s">
        <v>706</v>
      </c>
      <c r="B61" s="62" t="s">
        <v>267</v>
      </c>
      <c r="C61" s="66">
        <v>311</v>
      </c>
      <c r="D61" s="62"/>
      <c r="E61" s="63">
        <v>20</v>
      </c>
      <c r="F61" s="224">
        <v>20</v>
      </c>
      <c r="G61" s="67">
        <f t="shared" si="9"/>
        <v>0</v>
      </c>
      <c r="H61" s="63">
        <v>20</v>
      </c>
      <c r="I61" s="67">
        <v>0</v>
      </c>
      <c r="J61" s="64">
        <v>33600</v>
      </c>
      <c r="K61" s="65"/>
      <c r="L61" s="96" t="s">
        <v>704</v>
      </c>
    </row>
    <row r="62" spans="1:12" s="60" customFormat="1" ht="22.5" customHeight="1" x14ac:dyDescent="0.2">
      <c r="A62" s="170" t="s">
        <v>343</v>
      </c>
      <c r="B62" s="171"/>
      <c r="C62" s="172"/>
      <c r="D62" s="171"/>
      <c r="E62" s="173"/>
      <c r="F62" s="225"/>
      <c r="G62" s="174"/>
      <c r="H62" s="173"/>
      <c r="I62" s="174"/>
      <c r="J62" s="174"/>
      <c r="K62" s="175"/>
      <c r="L62" s="219"/>
    </row>
    <row r="63" spans="1:12" s="60" customFormat="1" ht="38.25" x14ac:dyDescent="0.2">
      <c r="A63" s="61" t="s">
        <v>259</v>
      </c>
      <c r="B63" s="62" t="s">
        <v>258</v>
      </c>
      <c r="C63" s="62">
        <v>100</v>
      </c>
      <c r="D63" s="62"/>
      <c r="E63" s="63">
        <v>10</v>
      </c>
      <c r="F63" s="224">
        <v>10</v>
      </c>
      <c r="G63" s="67">
        <f t="shared" si="0"/>
        <v>0</v>
      </c>
      <c r="H63" s="63">
        <v>10</v>
      </c>
      <c r="I63" s="67">
        <f t="shared" ref="I63:I80" si="10">+(H63-F63)/F63</f>
        <v>0</v>
      </c>
      <c r="J63" s="64">
        <v>33600</v>
      </c>
      <c r="K63" s="65"/>
      <c r="L63" s="96" t="s">
        <v>299</v>
      </c>
    </row>
    <row r="64" spans="1:12" s="60" customFormat="1" ht="63.75" x14ac:dyDescent="0.2">
      <c r="A64" s="362" t="s">
        <v>767</v>
      </c>
      <c r="B64" s="363" t="s">
        <v>258</v>
      </c>
      <c r="C64" s="363">
        <v>106</v>
      </c>
      <c r="D64" s="363"/>
      <c r="E64" s="365">
        <v>0</v>
      </c>
      <c r="F64" s="366">
        <v>25</v>
      </c>
      <c r="G64" s="367" t="s">
        <v>252</v>
      </c>
      <c r="H64" s="365">
        <v>25</v>
      </c>
      <c r="I64" s="367">
        <f t="shared" si="10"/>
        <v>0</v>
      </c>
      <c r="J64" s="368">
        <v>33600</v>
      </c>
      <c r="K64" s="369"/>
      <c r="L64" s="370" t="s">
        <v>793</v>
      </c>
    </row>
    <row r="65" spans="1:12" s="60" customFormat="1" ht="38.25" x14ac:dyDescent="0.2">
      <c r="A65" s="61" t="s">
        <v>263</v>
      </c>
      <c r="B65" s="62" t="s">
        <v>258</v>
      </c>
      <c r="C65" s="62">
        <v>108</v>
      </c>
      <c r="D65" s="62"/>
      <c r="E65" s="63">
        <v>55</v>
      </c>
      <c r="F65" s="224">
        <v>55</v>
      </c>
      <c r="G65" s="67">
        <f>+(F65-E65)/E65</f>
        <v>0</v>
      </c>
      <c r="H65" s="63">
        <v>55</v>
      </c>
      <c r="I65" s="67">
        <f t="shared" si="10"/>
        <v>0</v>
      </c>
      <c r="J65" s="64">
        <v>33600</v>
      </c>
      <c r="K65" s="65"/>
      <c r="L65" s="96" t="s">
        <v>584</v>
      </c>
    </row>
    <row r="66" spans="1:12" s="60" customFormat="1" ht="25.5" x14ac:dyDescent="0.2">
      <c r="A66" s="61" t="s">
        <v>260</v>
      </c>
      <c r="B66" s="62" t="s">
        <v>258</v>
      </c>
      <c r="C66" s="62">
        <v>118</v>
      </c>
      <c r="D66" s="62"/>
      <c r="E66" s="63">
        <v>20</v>
      </c>
      <c r="F66" s="224">
        <v>20</v>
      </c>
      <c r="G66" s="67">
        <f t="shared" si="0"/>
        <v>0</v>
      </c>
      <c r="H66" s="63">
        <v>20</v>
      </c>
      <c r="I66" s="67">
        <f t="shared" si="10"/>
        <v>0</v>
      </c>
      <c r="J66" s="64">
        <v>33600</v>
      </c>
      <c r="K66" s="65"/>
      <c r="L66" s="96" t="s">
        <v>300</v>
      </c>
    </row>
    <row r="67" spans="1:12" s="60" customFormat="1" ht="51" x14ac:dyDescent="0.2">
      <c r="A67" s="61" t="s">
        <v>410</v>
      </c>
      <c r="B67" s="62" t="s">
        <v>258</v>
      </c>
      <c r="C67" s="62">
        <v>221</v>
      </c>
      <c r="D67" s="62"/>
      <c r="E67" s="63">
        <v>30</v>
      </c>
      <c r="F67" s="224">
        <v>30</v>
      </c>
      <c r="G67" s="67">
        <f t="shared" ref="G67:G73" si="11">+(F67-E67)/E67</f>
        <v>0</v>
      </c>
      <c r="H67" s="63">
        <v>30</v>
      </c>
      <c r="I67" s="67">
        <f t="shared" si="10"/>
        <v>0</v>
      </c>
      <c r="J67" s="64">
        <v>33600</v>
      </c>
      <c r="K67" s="65"/>
      <c r="L67" s="96" t="s">
        <v>301</v>
      </c>
    </row>
    <row r="68" spans="1:12" s="60" customFormat="1" ht="41.25" customHeight="1" x14ac:dyDescent="0.2">
      <c r="A68" s="362" t="s">
        <v>772</v>
      </c>
      <c r="B68" s="363" t="s">
        <v>258</v>
      </c>
      <c r="C68" s="363">
        <v>211</v>
      </c>
      <c r="D68" s="363"/>
      <c r="E68" s="365">
        <v>0</v>
      </c>
      <c r="F68" s="366">
        <v>20</v>
      </c>
      <c r="G68" s="367" t="s">
        <v>252</v>
      </c>
      <c r="H68" s="365">
        <v>20</v>
      </c>
      <c r="I68" s="367">
        <f t="shared" si="10"/>
        <v>0</v>
      </c>
      <c r="J68" s="368">
        <v>33600</v>
      </c>
      <c r="K68" s="369"/>
      <c r="L68" s="370" t="s">
        <v>814</v>
      </c>
    </row>
    <row r="69" spans="1:12" s="60" customFormat="1" ht="25.5" x14ac:dyDescent="0.2">
      <c r="A69" s="61" t="s">
        <v>261</v>
      </c>
      <c r="B69" s="62" t="s">
        <v>258</v>
      </c>
      <c r="C69" s="62">
        <v>231</v>
      </c>
      <c r="D69" s="62"/>
      <c r="E69" s="63">
        <v>60</v>
      </c>
      <c r="F69" s="224">
        <v>60</v>
      </c>
      <c r="G69" s="67">
        <f>+(F69-E69)/E69</f>
        <v>0</v>
      </c>
      <c r="H69" s="63">
        <v>60</v>
      </c>
      <c r="I69" s="67">
        <f>+(H69-F69)/F69</f>
        <v>0</v>
      </c>
      <c r="J69" s="64">
        <v>33600</v>
      </c>
      <c r="K69" s="65"/>
      <c r="L69" s="96" t="s">
        <v>302</v>
      </c>
    </row>
    <row r="70" spans="1:12" s="60" customFormat="1" ht="38.25" x14ac:dyDescent="0.2">
      <c r="A70" s="61" t="s">
        <v>265</v>
      </c>
      <c r="B70" s="62" t="s">
        <v>258</v>
      </c>
      <c r="C70" s="62">
        <v>251</v>
      </c>
      <c r="D70" s="62"/>
      <c r="E70" s="63">
        <v>50</v>
      </c>
      <c r="F70" s="224">
        <v>50</v>
      </c>
      <c r="G70" s="67">
        <f t="shared" si="11"/>
        <v>0</v>
      </c>
      <c r="H70" s="63">
        <v>50</v>
      </c>
      <c r="I70" s="67">
        <f t="shared" si="10"/>
        <v>0</v>
      </c>
      <c r="J70" s="64">
        <v>33600</v>
      </c>
      <c r="K70" s="65"/>
      <c r="L70" s="96" t="s">
        <v>303</v>
      </c>
    </row>
    <row r="71" spans="1:12" s="60" customFormat="1" ht="38.25" x14ac:dyDescent="0.2">
      <c r="A71" s="61" t="s">
        <v>262</v>
      </c>
      <c r="B71" s="62" t="s">
        <v>258</v>
      </c>
      <c r="C71" s="62">
        <v>267</v>
      </c>
      <c r="D71" s="62"/>
      <c r="E71" s="63">
        <v>50</v>
      </c>
      <c r="F71" s="224">
        <v>50</v>
      </c>
      <c r="G71" s="67">
        <f t="shared" si="11"/>
        <v>0</v>
      </c>
      <c r="H71" s="63">
        <v>50</v>
      </c>
      <c r="I71" s="67">
        <f t="shared" si="10"/>
        <v>0</v>
      </c>
      <c r="J71" s="64">
        <v>33600</v>
      </c>
      <c r="K71" s="65"/>
      <c r="L71" s="96" t="s">
        <v>305</v>
      </c>
    </row>
    <row r="72" spans="1:12" s="60" customFormat="1" ht="38.25" x14ac:dyDescent="0.2">
      <c r="A72" s="61" t="s">
        <v>172</v>
      </c>
      <c r="B72" s="62" t="s">
        <v>258</v>
      </c>
      <c r="C72" s="62">
        <v>271</v>
      </c>
      <c r="D72" s="62"/>
      <c r="E72" s="63">
        <v>65</v>
      </c>
      <c r="F72" s="224">
        <v>65</v>
      </c>
      <c r="G72" s="67">
        <f t="shared" si="11"/>
        <v>0</v>
      </c>
      <c r="H72" s="63">
        <v>65</v>
      </c>
      <c r="I72" s="67">
        <f t="shared" si="10"/>
        <v>0</v>
      </c>
      <c r="J72" s="64">
        <v>33600</v>
      </c>
      <c r="K72" s="65"/>
      <c r="L72" s="96" t="s">
        <v>304</v>
      </c>
    </row>
    <row r="73" spans="1:12" s="60" customFormat="1" ht="51" x14ac:dyDescent="0.2">
      <c r="A73" s="61" t="s">
        <v>464</v>
      </c>
      <c r="B73" s="62" t="s">
        <v>258</v>
      </c>
      <c r="C73" s="62">
        <v>321</v>
      </c>
      <c r="D73" s="62"/>
      <c r="E73" s="63">
        <v>30</v>
      </c>
      <c r="F73" s="224">
        <v>30</v>
      </c>
      <c r="G73" s="67">
        <f t="shared" si="11"/>
        <v>0</v>
      </c>
      <c r="H73" s="63">
        <v>30</v>
      </c>
      <c r="I73" s="67">
        <f t="shared" ref="I73:I74" si="12">+(H73-F73)/F73</f>
        <v>0</v>
      </c>
      <c r="J73" s="64">
        <v>33600</v>
      </c>
      <c r="K73" s="65"/>
      <c r="L73" s="96" t="s">
        <v>301</v>
      </c>
    </row>
    <row r="74" spans="1:12" s="60" customFormat="1" ht="76.5" x14ac:dyDescent="0.2">
      <c r="A74" s="362" t="s">
        <v>773</v>
      </c>
      <c r="B74" s="363" t="s">
        <v>258</v>
      </c>
      <c r="C74" s="363">
        <v>321</v>
      </c>
      <c r="D74" s="363"/>
      <c r="E74" s="510">
        <v>0</v>
      </c>
      <c r="F74" s="366">
        <v>20</v>
      </c>
      <c r="G74" s="367" t="s">
        <v>252</v>
      </c>
      <c r="H74" s="365">
        <v>20</v>
      </c>
      <c r="I74" s="367">
        <f t="shared" si="12"/>
        <v>0</v>
      </c>
      <c r="J74" s="368">
        <v>33600</v>
      </c>
      <c r="K74" s="369"/>
      <c r="L74" s="370" t="s">
        <v>826</v>
      </c>
    </row>
    <row r="75" spans="1:12" s="60" customFormat="1" ht="65.25" customHeight="1" x14ac:dyDescent="0.2">
      <c r="A75" s="597" t="s">
        <v>243</v>
      </c>
      <c r="B75" s="579" t="s">
        <v>258</v>
      </c>
      <c r="C75" s="579">
        <v>331</v>
      </c>
      <c r="D75" s="579"/>
      <c r="E75" s="582">
        <v>60</v>
      </c>
      <c r="F75" s="583">
        <v>60</v>
      </c>
      <c r="G75" s="584">
        <f t="shared" ref="G75:G99" si="13">+(F75-E75)/E75</f>
        <v>0</v>
      </c>
      <c r="H75" s="582">
        <v>60</v>
      </c>
      <c r="I75" s="584">
        <f t="shared" si="10"/>
        <v>0</v>
      </c>
      <c r="J75" s="585">
        <v>33600</v>
      </c>
      <c r="K75" s="586"/>
      <c r="L75" s="587" t="s">
        <v>302</v>
      </c>
    </row>
    <row r="76" spans="1:12" s="60" customFormat="1" ht="51" customHeight="1" x14ac:dyDescent="0.2">
      <c r="A76" s="61" t="s">
        <v>173</v>
      </c>
      <c r="B76" s="62" t="s">
        <v>258</v>
      </c>
      <c r="C76" s="62">
        <v>371</v>
      </c>
      <c r="D76" s="62"/>
      <c r="E76" s="63">
        <v>50</v>
      </c>
      <c r="F76" s="224">
        <v>50</v>
      </c>
      <c r="G76" s="67">
        <f t="shared" si="13"/>
        <v>0</v>
      </c>
      <c r="H76" s="63">
        <v>50</v>
      </c>
      <c r="I76" s="67">
        <f t="shared" si="10"/>
        <v>0</v>
      </c>
      <c r="J76" s="64">
        <v>33600</v>
      </c>
      <c r="K76" s="65"/>
      <c r="L76" s="96" t="s">
        <v>304</v>
      </c>
    </row>
    <row r="77" spans="1:12" s="60" customFormat="1" ht="51" x14ac:dyDescent="0.2">
      <c r="A77" s="438" t="s">
        <v>774</v>
      </c>
      <c r="B77" s="382" t="s">
        <v>258</v>
      </c>
      <c r="C77" s="382">
        <v>351</v>
      </c>
      <c r="D77" s="382"/>
      <c r="E77" s="384">
        <v>0</v>
      </c>
      <c r="F77" s="385">
        <v>50</v>
      </c>
      <c r="G77" s="386" t="s">
        <v>252</v>
      </c>
      <c r="H77" s="384">
        <v>50</v>
      </c>
      <c r="I77" s="386">
        <f t="shared" si="10"/>
        <v>0</v>
      </c>
      <c r="J77" s="387">
        <v>33600</v>
      </c>
      <c r="K77" s="388"/>
      <c r="L77" s="389" t="s">
        <v>792</v>
      </c>
    </row>
    <row r="78" spans="1:12" s="60" customFormat="1" ht="25.5" x14ac:dyDescent="0.2">
      <c r="A78" s="61" t="s">
        <v>545</v>
      </c>
      <c r="B78" s="62" t="s">
        <v>258</v>
      </c>
      <c r="C78" s="62" t="s">
        <v>455</v>
      </c>
      <c r="D78" s="62"/>
      <c r="E78" s="63">
        <v>60</v>
      </c>
      <c r="F78" s="224">
        <v>60</v>
      </c>
      <c r="G78" s="67">
        <f t="shared" si="13"/>
        <v>0</v>
      </c>
      <c r="H78" s="63">
        <v>60</v>
      </c>
      <c r="I78" s="67">
        <f t="shared" si="10"/>
        <v>0</v>
      </c>
      <c r="J78" s="64">
        <v>33600</v>
      </c>
      <c r="K78" s="65"/>
      <c r="L78" s="96" t="s">
        <v>729</v>
      </c>
    </row>
    <row r="79" spans="1:12" s="60" customFormat="1" ht="38.25" x14ac:dyDescent="0.2">
      <c r="A79" s="61" t="s">
        <v>543</v>
      </c>
      <c r="B79" s="62" t="s">
        <v>258</v>
      </c>
      <c r="C79" s="62" t="s">
        <v>290</v>
      </c>
      <c r="D79" s="62"/>
      <c r="E79" s="63">
        <v>50</v>
      </c>
      <c r="F79" s="224">
        <v>50</v>
      </c>
      <c r="G79" s="67">
        <f t="shared" si="13"/>
        <v>0</v>
      </c>
      <c r="H79" s="63">
        <v>50</v>
      </c>
      <c r="I79" s="67">
        <f t="shared" si="10"/>
        <v>0</v>
      </c>
      <c r="J79" s="64">
        <v>33600</v>
      </c>
      <c r="K79" s="65"/>
      <c r="L79" s="96" t="s">
        <v>306</v>
      </c>
    </row>
    <row r="80" spans="1:12" s="60" customFormat="1" ht="25.5" x14ac:dyDescent="0.2">
      <c r="A80" s="61" t="s">
        <v>544</v>
      </c>
      <c r="B80" s="62" t="s">
        <v>258</v>
      </c>
      <c r="C80" s="62" t="s">
        <v>288</v>
      </c>
      <c r="D80" s="62"/>
      <c r="E80" s="63">
        <v>60</v>
      </c>
      <c r="F80" s="224">
        <v>60</v>
      </c>
      <c r="G80" s="67">
        <f t="shared" si="13"/>
        <v>0</v>
      </c>
      <c r="H80" s="63">
        <v>60</v>
      </c>
      <c r="I80" s="67">
        <f t="shared" si="10"/>
        <v>0</v>
      </c>
      <c r="J80" s="64">
        <v>33600</v>
      </c>
      <c r="K80" s="65"/>
      <c r="L80" s="96" t="s">
        <v>302</v>
      </c>
    </row>
    <row r="81" spans="1:12" s="60" customFormat="1" ht="22.5" customHeight="1" x14ac:dyDescent="0.2">
      <c r="A81" s="303" t="s">
        <v>569</v>
      </c>
      <c r="B81" s="171"/>
      <c r="C81" s="172"/>
      <c r="D81" s="171"/>
      <c r="E81" s="173"/>
      <c r="F81" s="225"/>
      <c r="G81" s="508"/>
      <c r="H81" s="173"/>
      <c r="I81" s="176"/>
      <c r="J81" s="174"/>
      <c r="K81" s="175"/>
      <c r="L81" s="219"/>
    </row>
    <row r="82" spans="1:12" s="60" customFormat="1" ht="63.75" x14ac:dyDescent="0.2">
      <c r="A82" s="399" t="s">
        <v>525</v>
      </c>
      <c r="B82" s="400" t="s">
        <v>258</v>
      </c>
      <c r="C82" s="400">
        <v>145</v>
      </c>
      <c r="D82" s="400"/>
      <c r="E82" s="401">
        <v>125</v>
      </c>
      <c r="F82" s="402">
        <v>150</v>
      </c>
      <c r="G82" s="403">
        <f t="shared" si="13"/>
        <v>0.2</v>
      </c>
      <c r="H82" s="401">
        <v>150</v>
      </c>
      <c r="I82" s="403">
        <f t="shared" ref="I82:I99" si="14">+(H82-F82)/F82</f>
        <v>0</v>
      </c>
      <c r="J82" s="404">
        <v>33600</v>
      </c>
      <c r="K82" s="405" t="s">
        <v>730</v>
      </c>
      <c r="L82" s="406" t="s">
        <v>601</v>
      </c>
    </row>
    <row r="83" spans="1:12" s="60" customFormat="1" ht="51" x14ac:dyDescent="0.2">
      <c r="A83" s="399" t="s">
        <v>526</v>
      </c>
      <c r="B83" s="400" t="s">
        <v>258</v>
      </c>
      <c r="C83" s="400">
        <v>146</v>
      </c>
      <c r="D83" s="400"/>
      <c r="E83" s="401">
        <v>150</v>
      </c>
      <c r="F83" s="402">
        <v>160</v>
      </c>
      <c r="G83" s="403">
        <f t="shared" si="13"/>
        <v>6.6666666666666666E-2</v>
      </c>
      <c r="H83" s="401">
        <v>160</v>
      </c>
      <c r="I83" s="403">
        <f t="shared" si="14"/>
        <v>0</v>
      </c>
      <c r="J83" s="404">
        <v>33600</v>
      </c>
      <c r="K83" s="405" t="s">
        <v>731</v>
      </c>
      <c r="L83" s="406" t="s">
        <v>602</v>
      </c>
    </row>
    <row r="84" spans="1:12" s="60" customFormat="1" ht="63.75" x14ac:dyDescent="0.2">
      <c r="A84" s="399" t="s">
        <v>531</v>
      </c>
      <c r="B84" s="400" t="s">
        <v>258</v>
      </c>
      <c r="C84" s="400">
        <v>147</v>
      </c>
      <c r="D84" s="400"/>
      <c r="E84" s="401">
        <v>150</v>
      </c>
      <c r="F84" s="402">
        <v>160</v>
      </c>
      <c r="G84" s="403">
        <f t="shared" si="13"/>
        <v>6.6666666666666666E-2</v>
      </c>
      <c r="H84" s="401">
        <v>160</v>
      </c>
      <c r="I84" s="403">
        <f t="shared" si="14"/>
        <v>0</v>
      </c>
      <c r="J84" s="404">
        <v>33600</v>
      </c>
      <c r="K84" s="405" t="s">
        <v>603</v>
      </c>
      <c r="L84" s="406" t="s">
        <v>601</v>
      </c>
    </row>
    <row r="85" spans="1:12" s="60" customFormat="1" ht="63.75" x14ac:dyDescent="0.2">
      <c r="A85" s="399" t="s">
        <v>527</v>
      </c>
      <c r="B85" s="400" t="s">
        <v>258</v>
      </c>
      <c r="C85" s="400">
        <v>245</v>
      </c>
      <c r="D85" s="400"/>
      <c r="E85" s="401">
        <v>125</v>
      </c>
      <c r="F85" s="402">
        <v>150</v>
      </c>
      <c r="G85" s="403">
        <f t="shared" si="13"/>
        <v>0.2</v>
      </c>
      <c r="H85" s="401">
        <v>150</v>
      </c>
      <c r="I85" s="403">
        <f>+(H85-F85)/F85</f>
        <v>0</v>
      </c>
      <c r="J85" s="404">
        <v>33600</v>
      </c>
      <c r="K85" s="405" t="s">
        <v>603</v>
      </c>
      <c r="L85" s="406" t="s">
        <v>601</v>
      </c>
    </row>
    <row r="86" spans="1:12" s="60" customFormat="1" ht="51" x14ac:dyDescent="0.2">
      <c r="A86" s="399" t="s">
        <v>530</v>
      </c>
      <c r="B86" s="400" t="s">
        <v>258</v>
      </c>
      <c r="C86" s="400">
        <v>246</v>
      </c>
      <c r="D86" s="400"/>
      <c r="E86" s="509">
        <v>150</v>
      </c>
      <c r="F86" s="402">
        <v>160</v>
      </c>
      <c r="G86" s="403">
        <f>+(F86-E86)/E86</f>
        <v>6.6666666666666666E-2</v>
      </c>
      <c r="H86" s="401">
        <v>160</v>
      </c>
      <c r="I86" s="403">
        <f>+(H86-F86)/F86</f>
        <v>0</v>
      </c>
      <c r="J86" s="404">
        <v>33600</v>
      </c>
      <c r="K86" s="405" t="s">
        <v>731</v>
      </c>
      <c r="L86" s="406" t="s">
        <v>606</v>
      </c>
    </row>
    <row r="87" spans="1:12" s="60" customFormat="1" ht="63.75" x14ac:dyDescent="0.2">
      <c r="A87" s="407" t="s">
        <v>528</v>
      </c>
      <c r="B87" s="408" t="s">
        <v>258</v>
      </c>
      <c r="C87" s="408">
        <v>247</v>
      </c>
      <c r="D87" s="400"/>
      <c r="E87" s="409">
        <v>150</v>
      </c>
      <c r="F87" s="410">
        <v>160</v>
      </c>
      <c r="G87" s="411">
        <f t="shared" ref="G87" si="15">+(F87-E87)/E87</f>
        <v>6.6666666666666666E-2</v>
      </c>
      <c r="H87" s="409">
        <v>160</v>
      </c>
      <c r="I87" s="411">
        <f t="shared" ref="I87" si="16">+(H87-F87)/F87</f>
        <v>0</v>
      </c>
      <c r="J87" s="412">
        <v>33600</v>
      </c>
      <c r="K87" s="405" t="s">
        <v>603</v>
      </c>
      <c r="L87" s="406" t="s">
        <v>601</v>
      </c>
    </row>
    <row r="88" spans="1:12" s="60" customFormat="1" ht="63.75" x14ac:dyDescent="0.2">
      <c r="A88" s="399" t="s">
        <v>575</v>
      </c>
      <c r="B88" s="400" t="s">
        <v>258</v>
      </c>
      <c r="C88" s="400">
        <v>248</v>
      </c>
      <c r="D88" s="400"/>
      <c r="E88" s="401">
        <v>125</v>
      </c>
      <c r="F88" s="402">
        <v>135</v>
      </c>
      <c r="G88" s="403">
        <f t="shared" si="13"/>
        <v>0.08</v>
      </c>
      <c r="H88" s="401">
        <v>135</v>
      </c>
      <c r="I88" s="403">
        <f t="shared" si="14"/>
        <v>0</v>
      </c>
      <c r="J88" s="404">
        <v>33600</v>
      </c>
      <c r="K88" s="405" t="s">
        <v>574</v>
      </c>
      <c r="L88" s="406" t="s">
        <v>572</v>
      </c>
    </row>
    <row r="89" spans="1:12" s="60" customFormat="1" ht="63.75" x14ac:dyDescent="0.2">
      <c r="A89" s="399" t="s">
        <v>529</v>
      </c>
      <c r="B89" s="400" t="s">
        <v>258</v>
      </c>
      <c r="C89" s="400">
        <v>249</v>
      </c>
      <c r="D89" s="400"/>
      <c r="E89" s="401">
        <v>125</v>
      </c>
      <c r="F89" s="402">
        <v>135</v>
      </c>
      <c r="G89" s="403">
        <f t="shared" si="13"/>
        <v>0.08</v>
      </c>
      <c r="H89" s="401">
        <v>135</v>
      </c>
      <c r="I89" s="403">
        <f t="shared" si="14"/>
        <v>0</v>
      </c>
      <c r="J89" s="404">
        <v>33600</v>
      </c>
      <c r="K89" s="405" t="s">
        <v>573</v>
      </c>
      <c r="L89" s="406" t="s">
        <v>572</v>
      </c>
    </row>
    <row r="90" spans="1:12" s="60" customFormat="1" ht="63.75" x14ac:dyDescent="0.2">
      <c r="A90" s="399" t="s">
        <v>532</v>
      </c>
      <c r="B90" s="400" t="s">
        <v>258</v>
      </c>
      <c r="C90" s="400">
        <v>345</v>
      </c>
      <c r="D90" s="400"/>
      <c r="E90" s="401">
        <v>125</v>
      </c>
      <c r="F90" s="402">
        <v>150</v>
      </c>
      <c r="G90" s="403">
        <f t="shared" si="13"/>
        <v>0.2</v>
      </c>
      <c r="H90" s="401">
        <v>150</v>
      </c>
      <c r="I90" s="403">
        <f t="shared" si="14"/>
        <v>0</v>
      </c>
      <c r="J90" s="404">
        <v>33600</v>
      </c>
      <c r="K90" s="405" t="s">
        <v>605</v>
      </c>
      <c r="L90" s="406" t="s">
        <v>601</v>
      </c>
    </row>
    <row r="91" spans="1:12" s="60" customFormat="1" ht="51" x14ac:dyDescent="0.2">
      <c r="A91" s="399" t="s">
        <v>536</v>
      </c>
      <c r="B91" s="400" t="s">
        <v>258</v>
      </c>
      <c r="C91" s="400">
        <v>346</v>
      </c>
      <c r="D91" s="400"/>
      <c r="E91" s="401">
        <v>150</v>
      </c>
      <c r="F91" s="402">
        <v>160</v>
      </c>
      <c r="G91" s="403">
        <f>+(F91-E91)/E91</f>
        <v>6.6666666666666666E-2</v>
      </c>
      <c r="H91" s="401">
        <v>160</v>
      </c>
      <c r="I91" s="403">
        <f>+(H91-F91)/F91</f>
        <v>0</v>
      </c>
      <c r="J91" s="404">
        <v>33600</v>
      </c>
      <c r="K91" s="405" t="s">
        <v>731</v>
      </c>
      <c r="L91" s="406" t="s">
        <v>606</v>
      </c>
    </row>
    <row r="92" spans="1:12" s="60" customFormat="1" ht="63.75" x14ac:dyDescent="0.2">
      <c r="A92" s="407" t="s">
        <v>534</v>
      </c>
      <c r="B92" s="408" t="s">
        <v>258</v>
      </c>
      <c r="C92" s="408">
        <v>347</v>
      </c>
      <c r="D92" s="400"/>
      <c r="E92" s="409">
        <v>150</v>
      </c>
      <c r="F92" s="410">
        <v>160</v>
      </c>
      <c r="G92" s="403">
        <f t="shared" ref="G92" si="17">+(F92-E92)/E92</f>
        <v>6.6666666666666666E-2</v>
      </c>
      <c r="H92" s="409">
        <v>160</v>
      </c>
      <c r="I92" s="411">
        <f t="shared" ref="I92" si="18">+(H92-F92)/F92</f>
        <v>0</v>
      </c>
      <c r="J92" s="412">
        <v>33600</v>
      </c>
      <c r="K92" s="405" t="s">
        <v>603</v>
      </c>
      <c r="L92" s="406" t="s">
        <v>601</v>
      </c>
    </row>
    <row r="93" spans="1:12" s="60" customFormat="1" ht="51" x14ac:dyDescent="0.2">
      <c r="A93" s="399" t="s">
        <v>533</v>
      </c>
      <c r="B93" s="400" t="s">
        <v>258</v>
      </c>
      <c r="C93" s="400">
        <v>350</v>
      </c>
      <c r="D93" s="400"/>
      <c r="E93" s="401">
        <v>150</v>
      </c>
      <c r="F93" s="402">
        <v>160</v>
      </c>
      <c r="G93" s="403">
        <f t="shared" si="13"/>
        <v>6.6666666666666666E-2</v>
      </c>
      <c r="H93" s="401">
        <v>160</v>
      </c>
      <c r="I93" s="403">
        <f t="shared" si="14"/>
        <v>0</v>
      </c>
      <c r="J93" s="404">
        <v>33600</v>
      </c>
      <c r="K93" s="405" t="s">
        <v>732</v>
      </c>
      <c r="L93" s="406" t="s">
        <v>606</v>
      </c>
    </row>
    <row r="94" spans="1:12" s="60" customFormat="1" ht="63.75" x14ac:dyDescent="0.2">
      <c r="A94" s="399" t="s">
        <v>535</v>
      </c>
      <c r="B94" s="400" t="s">
        <v>258</v>
      </c>
      <c r="C94" s="400">
        <v>348</v>
      </c>
      <c r="D94" s="400"/>
      <c r="E94" s="401">
        <v>125</v>
      </c>
      <c r="F94" s="402">
        <v>135</v>
      </c>
      <c r="G94" s="403">
        <f t="shared" si="13"/>
        <v>0.08</v>
      </c>
      <c r="H94" s="401">
        <v>135</v>
      </c>
      <c r="I94" s="403">
        <f t="shared" si="14"/>
        <v>0</v>
      </c>
      <c r="J94" s="404">
        <v>33600</v>
      </c>
      <c r="K94" s="405" t="s">
        <v>573</v>
      </c>
      <c r="L94" s="406" t="s">
        <v>604</v>
      </c>
    </row>
    <row r="95" spans="1:12" s="60" customFormat="1" ht="63.75" x14ac:dyDescent="0.2">
      <c r="A95" s="399" t="s">
        <v>537</v>
      </c>
      <c r="B95" s="400" t="s">
        <v>258</v>
      </c>
      <c r="C95" s="400">
        <v>349</v>
      </c>
      <c r="D95" s="400"/>
      <c r="E95" s="401">
        <v>125</v>
      </c>
      <c r="F95" s="402">
        <v>135</v>
      </c>
      <c r="G95" s="403">
        <f t="shared" si="13"/>
        <v>0.08</v>
      </c>
      <c r="H95" s="401">
        <v>135</v>
      </c>
      <c r="I95" s="403">
        <f t="shared" si="14"/>
        <v>0</v>
      </c>
      <c r="J95" s="404">
        <v>33600</v>
      </c>
      <c r="K95" s="405" t="s">
        <v>573</v>
      </c>
      <c r="L95" s="406" t="s">
        <v>601</v>
      </c>
    </row>
    <row r="96" spans="1:12" s="60" customFormat="1" ht="63.75" x14ac:dyDescent="0.2">
      <c r="A96" s="399" t="s">
        <v>542</v>
      </c>
      <c r="B96" s="400" t="s">
        <v>258</v>
      </c>
      <c r="C96" s="400">
        <v>355</v>
      </c>
      <c r="D96" s="400"/>
      <c r="E96" s="401">
        <v>125</v>
      </c>
      <c r="F96" s="402">
        <v>135</v>
      </c>
      <c r="G96" s="403">
        <f t="shared" si="13"/>
        <v>0.08</v>
      </c>
      <c r="H96" s="401">
        <v>135</v>
      </c>
      <c r="I96" s="403">
        <f t="shared" si="14"/>
        <v>0</v>
      </c>
      <c r="J96" s="404">
        <v>33600</v>
      </c>
      <c r="K96" s="405" t="s">
        <v>605</v>
      </c>
      <c r="L96" s="406" t="s">
        <v>601</v>
      </c>
    </row>
    <row r="97" spans="1:12" s="60" customFormat="1" ht="76.5" x14ac:dyDescent="0.2">
      <c r="A97" s="399" t="s">
        <v>538</v>
      </c>
      <c r="B97" s="400" t="s">
        <v>258</v>
      </c>
      <c r="C97" s="400" t="s">
        <v>289</v>
      </c>
      <c r="D97" s="400"/>
      <c r="E97" s="401">
        <v>125</v>
      </c>
      <c r="F97" s="402">
        <v>128</v>
      </c>
      <c r="G97" s="403">
        <f t="shared" si="13"/>
        <v>2.4E-2</v>
      </c>
      <c r="H97" s="401">
        <v>128</v>
      </c>
      <c r="I97" s="403">
        <f t="shared" si="14"/>
        <v>0</v>
      </c>
      <c r="J97" s="404">
        <v>33600</v>
      </c>
      <c r="K97" s="405" t="s">
        <v>849</v>
      </c>
      <c r="L97" s="406" t="s">
        <v>601</v>
      </c>
    </row>
    <row r="98" spans="1:12" s="60" customFormat="1" ht="63.75" x14ac:dyDescent="0.2">
      <c r="A98" s="61" t="s">
        <v>539</v>
      </c>
      <c r="B98" s="62" t="s">
        <v>258</v>
      </c>
      <c r="C98" s="62" t="s">
        <v>703</v>
      </c>
      <c r="D98" s="62"/>
      <c r="E98" s="63">
        <v>125</v>
      </c>
      <c r="F98" s="224">
        <v>125</v>
      </c>
      <c r="G98" s="67">
        <f t="shared" si="13"/>
        <v>0</v>
      </c>
      <c r="H98" s="63">
        <v>125</v>
      </c>
      <c r="I98" s="67">
        <f t="shared" si="14"/>
        <v>0</v>
      </c>
      <c r="J98" s="64">
        <v>33600</v>
      </c>
      <c r="K98" s="65" t="s">
        <v>605</v>
      </c>
      <c r="L98" s="96" t="s">
        <v>601</v>
      </c>
    </row>
    <row r="99" spans="1:12" s="60" customFormat="1" ht="63.75" x14ac:dyDescent="0.2">
      <c r="A99" s="61" t="s">
        <v>540</v>
      </c>
      <c r="B99" s="62" t="s">
        <v>258</v>
      </c>
      <c r="C99" s="62" t="s">
        <v>541</v>
      </c>
      <c r="D99" s="62"/>
      <c r="E99" s="63">
        <v>125</v>
      </c>
      <c r="F99" s="224">
        <v>125</v>
      </c>
      <c r="G99" s="67">
        <f t="shared" si="13"/>
        <v>0</v>
      </c>
      <c r="H99" s="63">
        <v>125</v>
      </c>
      <c r="I99" s="67">
        <f t="shared" si="14"/>
        <v>0</v>
      </c>
      <c r="J99" s="64">
        <v>33600</v>
      </c>
      <c r="K99" s="65" t="s">
        <v>605</v>
      </c>
      <c r="L99" s="96" t="s">
        <v>601</v>
      </c>
    </row>
    <row r="100" spans="1:12" s="60" customFormat="1" ht="22.5" customHeight="1" x14ac:dyDescent="0.2">
      <c r="A100" s="170" t="s">
        <v>201</v>
      </c>
      <c r="B100" s="171"/>
      <c r="C100" s="172"/>
      <c r="D100" s="171"/>
      <c r="E100" s="173"/>
      <c r="F100" s="225"/>
      <c r="G100" s="176" t="s">
        <v>193</v>
      </c>
      <c r="H100" s="173"/>
      <c r="I100" s="174"/>
      <c r="J100" s="174"/>
      <c r="K100" s="175"/>
      <c r="L100" s="219"/>
    </row>
    <row r="101" spans="1:12" s="60" customFormat="1" ht="22.5" customHeight="1" x14ac:dyDescent="0.2">
      <c r="A101" s="572" t="s">
        <v>202</v>
      </c>
      <c r="B101" s="62" t="s">
        <v>250</v>
      </c>
      <c r="C101" s="66">
        <v>110</v>
      </c>
      <c r="D101" s="62"/>
      <c r="E101" s="63">
        <v>20</v>
      </c>
      <c r="F101" s="224">
        <v>20</v>
      </c>
      <c r="G101" s="67">
        <f t="shared" ref="G101" si="19">+(F101-E101)/E101</f>
        <v>0</v>
      </c>
      <c r="H101" s="63">
        <v>20</v>
      </c>
      <c r="I101" s="67">
        <v>0</v>
      </c>
      <c r="J101" s="64">
        <v>33600</v>
      </c>
      <c r="K101" s="65"/>
      <c r="L101" s="96" t="s">
        <v>307</v>
      </c>
    </row>
    <row r="102" spans="1:12" s="60" customFormat="1" ht="22.5" customHeight="1" x14ac:dyDescent="0.2">
      <c r="A102" s="170" t="s">
        <v>90</v>
      </c>
      <c r="B102" s="171"/>
      <c r="C102" s="172"/>
      <c r="D102" s="171"/>
      <c r="E102" s="173"/>
      <c r="F102" s="225"/>
      <c r="G102" s="174"/>
      <c r="H102" s="173"/>
      <c r="I102" s="174"/>
      <c r="J102" s="174"/>
      <c r="K102" s="175"/>
      <c r="L102" s="219"/>
    </row>
    <row r="103" spans="1:12" s="60" customFormat="1" ht="25.5" x14ac:dyDescent="0.2">
      <c r="A103" s="61" t="s">
        <v>244</v>
      </c>
      <c r="B103" s="62" t="s">
        <v>230</v>
      </c>
      <c r="C103" s="62">
        <v>101</v>
      </c>
      <c r="D103" s="62"/>
      <c r="E103" s="63">
        <v>25</v>
      </c>
      <c r="F103" s="224">
        <v>25</v>
      </c>
      <c r="G103" s="67">
        <f>+(F103-E103)/E103</f>
        <v>0</v>
      </c>
      <c r="H103" s="63">
        <v>25</v>
      </c>
      <c r="I103" s="67">
        <f>+(H103-F103)/F103</f>
        <v>0</v>
      </c>
      <c r="J103" s="64">
        <v>33600</v>
      </c>
      <c r="K103" s="65"/>
      <c r="L103" s="96" t="s">
        <v>308</v>
      </c>
    </row>
    <row r="104" spans="1:12" s="60" customFormat="1" ht="25.5" x14ac:dyDescent="0.2">
      <c r="A104" s="61" t="s">
        <v>245</v>
      </c>
      <c r="B104" s="62" t="s">
        <v>230</v>
      </c>
      <c r="C104" s="62">
        <v>160</v>
      </c>
      <c r="D104" s="62"/>
      <c r="E104" s="63">
        <v>30</v>
      </c>
      <c r="F104" s="224">
        <v>30</v>
      </c>
      <c r="G104" s="67">
        <f>+(F104-E104)/E104</f>
        <v>0</v>
      </c>
      <c r="H104" s="63">
        <v>30</v>
      </c>
      <c r="I104" s="67">
        <f>+(H104-F104)/F104</f>
        <v>0</v>
      </c>
      <c r="J104" s="64">
        <v>33600</v>
      </c>
      <c r="K104" s="65"/>
      <c r="L104" s="96" t="s">
        <v>309</v>
      </c>
    </row>
    <row r="105" spans="1:12" s="60" customFormat="1" ht="38.25" x14ac:dyDescent="0.2">
      <c r="A105" s="572" t="s">
        <v>229</v>
      </c>
      <c r="B105" s="62" t="s">
        <v>230</v>
      </c>
      <c r="C105" s="66">
        <v>170</v>
      </c>
      <c r="D105" s="62"/>
      <c r="E105" s="63">
        <v>30</v>
      </c>
      <c r="F105" s="224">
        <v>30</v>
      </c>
      <c r="G105" s="67">
        <f>+(F105-E105)/E105</f>
        <v>0</v>
      </c>
      <c r="H105" s="63">
        <v>30</v>
      </c>
      <c r="I105" s="67">
        <f>+(H105-F105)/F105</f>
        <v>0</v>
      </c>
      <c r="J105" s="64">
        <v>33600</v>
      </c>
      <c r="K105" s="65"/>
      <c r="L105" s="96" t="s">
        <v>434</v>
      </c>
    </row>
    <row r="106" spans="1:12" s="60" customFormat="1" ht="38.25" x14ac:dyDescent="0.2">
      <c r="A106" s="61" t="s">
        <v>246</v>
      </c>
      <c r="B106" s="62" t="s">
        <v>230</v>
      </c>
      <c r="C106" s="62">
        <v>260</v>
      </c>
      <c r="D106" s="62"/>
      <c r="E106" s="63">
        <v>35</v>
      </c>
      <c r="F106" s="224">
        <v>35</v>
      </c>
      <c r="G106" s="67">
        <f t="shared" ref="G106:G119" si="20">+(F106-E106)/E106</f>
        <v>0</v>
      </c>
      <c r="H106" s="63">
        <v>35</v>
      </c>
      <c r="I106" s="67">
        <f t="shared" ref="I106:I119" si="21">+(H106-F106)/F106</f>
        <v>0</v>
      </c>
      <c r="J106" s="64">
        <v>33600</v>
      </c>
      <c r="K106" s="65"/>
      <c r="L106" s="96" t="s">
        <v>310</v>
      </c>
    </row>
    <row r="107" spans="1:12" s="60" customFormat="1" ht="38.25" x14ac:dyDescent="0.2">
      <c r="A107" s="572" t="s">
        <v>231</v>
      </c>
      <c r="B107" s="62" t="s">
        <v>230</v>
      </c>
      <c r="C107" s="66">
        <v>375</v>
      </c>
      <c r="D107" s="62"/>
      <c r="E107" s="63">
        <v>40</v>
      </c>
      <c r="F107" s="224">
        <v>40</v>
      </c>
      <c r="G107" s="67">
        <f t="shared" si="20"/>
        <v>0</v>
      </c>
      <c r="H107" s="63">
        <v>40</v>
      </c>
      <c r="I107" s="67">
        <f t="shared" si="21"/>
        <v>0</v>
      </c>
      <c r="J107" s="64">
        <v>33600</v>
      </c>
      <c r="K107" s="65"/>
      <c r="L107" s="96" t="s">
        <v>588</v>
      </c>
    </row>
    <row r="108" spans="1:12" s="60" customFormat="1" ht="25.5" x14ac:dyDescent="0.2">
      <c r="A108" s="572" t="s">
        <v>99</v>
      </c>
      <c r="B108" s="579" t="s">
        <v>230</v>
      </c>
      <c r="C108" s="66">
        <v>420</v>
      </c>
      <c r="D108" s="62"/>
      <c r="E108" s="63">
        <v>15</v>
      </c>
      <c r="F108" s="224">
        <v>15</v>
      </c>
      <c r="G108" s="67">
        <f t="shared" si="20"/>
        <v>0</v>
      </c>
      <c r="H108" s="63">
        <v>15</v>
      </c>
      <c r="I108" s="67">
        <f t="shared" si="21"/>
        <v>0</v>
      </c>
      <c r="J108" s="64">
        <v>33600</v>
      </c>
      <c r="K108" s="65"/>
      <c r="L108" s="96" t="s">
        <v>585</v>
      </c>
    </row>
    <row r="109" spans="1:12" s="60" customFormat="1" ht="25.5" x14ac:dyDescent="0.2">
      <c r="A109" s="605" t="s">
        <v>232</v>
      </c>
      <c r="B109" s="62" t="s">
        <v>230</v>
      </c>
      <c r="C109" s="66">
        <v>425</v>
      </c>
      <c r="D109" s="62"/>
      <c r="E109" s="63">
        <v>40</v>
      </c>
      <c r="F109" s="224">
        <v>40</v>
      </c>
      <c r="G109" s="67">
        <f t="shared" si="20"/>
        <v>0</v>
      </c>
      <c r="H109" s="63">
        <v>40</v>
      </c>
      <c r="I109" s="67">
        <f t="shared" si="21"/>
        <v>0</v>
      </c>
      <c r="J109" s="64">
        <v>33600</v>
      </c>
      <c r="K109" s="65"/>
      <c r="L109" s="606" t="s">
        <v>586</v>
      </c>
    </row>
    <row r="110" spans="1:12" s="60" customFormat="1" ht="63.75" x14ac:dyDescent="0.2">
      <c r="A110" s="61" t="s">
        <v>65</v>
      </c>
      <c r="B110" s="62" t="s">
        <v>204</v>
      </c>
      <c r="C110" s="62">
        <v>250</v>
      </c>
      <c r="D110" s="62"/>
      <c r="E110" s="63">
        <v>100</v>
      </c>
      <c r="F110" s="224">
        <v>100</v>
      </c>
      <c r="G110" s="67">
        <f t="shared" si="20"/>
        <v>0</v>
      </c>
      <c r="H110" s="63">
        <v>100</v>
      </c>
      <c r="I110" s="67">
        <f t="shared" si="21"/>
        <v>0</v>
      </c>
      <c r="J110" s="64">
        <v>33600</v>
      </c>
      <c r="K110" s="65" t="s">
        <v>662</v>
      </c>
      <c r="L110" s="96" t="s">
        <v>733</v>
      </c>
    </row>
    <row r="111" spans="1:12" s="60" customFormat="1" ht="38.25" x14ac:dyDescent="0.2">
      <c r="A111" s="572" t="s">
        <v>233</v>
      </c>
      <c r="B111" s="62" t="s">
        <v>204</v>
      </c>
      <c r="C111" s="66">
        <v>370</v>
      </c>
      <c r="D111" s="573"/>
      <c r="E111" s="63">
        <v>140</v>
      </c>
      <c r="F111" s="224">
        <v>140</v>
      </c>
      <c r="G111" s="67">
        <f t="shared" si="20"/>
        <v>0</v>
      </c>
      <c r="H111" s="63">
        <v>140</v>
      </c>
      <c r="I111" s="67">
        <f t="shared" si="21"/>
        <v>0</v>
      </c>
      <c r="J111" s="64">
        <v>33600</v>
      </c>
      <c r="K111" s="65"/>
      <c r="L111" s="96" t="s">
        <v>587</v>
      </c>
    </row>
    <row r="112" spans="1:12" s="60" customFormat="1" ht="38.25" x14ac:dyDescent="0.2">
      <c r="A112" s="572" t="s">
        <v>697</v>
      </c>
      <c r="B112" s="62" t="s">
        <v>204</v>
      </c>
      <c r="C112" s="66">
        <v>402</v>
      </c>
      <c r="D112" s="573"/>
      <c r="E112" s="63">
        <v>50</v>
      </c>
      <c r="F112" s="224">
        <v>50</v>
      </c>
      <c r="G112" s="67">
        <f t="shared" si="20"/>
        <v>0</v>
      </c>
      <c r="H112" s="63">
        <v>50</v>
      </c>
      <c r="I112" s="67">
        <f t="shared" si="21"/>
        <v>0</v>
      </c>
      <c r="J112" s="64">
        <v>33600</v>
      </c>
      <c r="K112" s="607" t="s">
        <v>698</v>
      </c>
      <c r="L112" s="96" t="s">
        <v>699</v>
      </c>
    </row>
    <row r="113" spans="1:12" s="60" customFormat="1" ht="38.25" x14ac:dyDescent="0.2">
      <c r="A113" s="413" t="s">
        <v>203</v>
      </c>
      <c r="B113" s="400" t="s">
        <v>204</v>
      </c>
      <c r="C113" s="414">
        <v>425</v>
      </c>
      <c r="D113" s="400"/>
      <c r="E113" s="401">
        <v>25</v>
      </c>
      <c r="F113" s="402">
        <v>35</v>
      </c>
      <c r="G113" s="403">
        <f t="shared" si="20"/>
        <v>0.4</v>
      </c>
      <c r="H113" s="401">
        <v>35</v>
      </c>
      <c r="I113" s="403">
        <f t="shared" si="21"/>
        <v>0</v>
      </c>
      <c r="J113" s="404">
        <v>33600</v>
      </c>
      <c r="K113" s="405"/>
      <c r="L113" s="406" t="s">
        <v>734</v>
      </c>
    </row>
    <row r="114" spans="1:12" s="60" customFormat="1" ht="38.25" x14ac:dyDescent="0.2">
      <c r="A114" s="61" t="s">
        <v>411</v>
      </c>
      <c r="B114" s="62" t="s">
        <v>287</v>
      </c>
      <c r="C114" s="62">
        <v>365</v>
      </c>
      <c r="D114" s="62"/>
      <c r="E114" s="63">
        <v>25</v>
      </c>
      <c r="F114" s="224">
        <v>25</v>
      </c>
      <c r="G114" s="67">
        <f t="shared" si="20"/>
        <v>0</v>
      </c>
      <c r="H114" s="63">
        <v>25</v>
      </c>
      <c r="I114" s="67">
        <f t="shared" si="21"/>
        <v>0</v>
      </c>
      <c r="J114" s="64">
        <v>33600</v>
      </c>
      <c r="K114" s="65"/>
      <c r="L114" s="96" t="s">
        <v>311</v>
      </c>
    </row>
    <row r="115" spans="1:12" s="60" customFormat="1" ht="25.5" x14ac:dyDescent="0.2">
      <c r="A115" s="61" t="s">
        <v>412</v>
      </c>
      <c r="B115" s="62" t="s">
        <v>287</v>
      </c>
      <c r="C115" s="66">
        <v>370</v>
      </c>
      <c r="D115" s="62"/>
      <c r="E115" s="63">
        <v>10</v>
      </c>
      <c r="F115" s="224">
        <v>10</v>
      </c>
      <c r="G115" s="67">
        <f t="shared" si="20"/>
        <v>0</v>
      </c>
      <c r="H115" s="63">
        <v>10</v>
      </c>
      <c r="I115" s="67">
        <f t="shared" si="21"/>
        <v>0</v>
      </c>
      <c r="J115" s="64">
        <v>33600</v>
      </c>
      <c r="K115" s="65"/>
      <c r="L115" s="96" t="s">
        <v>589</v>
      </c>
    </row>
    <row r="116" spans="1:12" s="60" customFormat="1" ht="38.25" x14ac:dyDescent="0.2">
      <c r="A116" s="572" t="s">
        <v>234</v>
      </c>
      <c r="B116" s="62" t="s">
        <v>206</v>
      </c>
      <c r="C116" s="66">
        <v>260</v>
      </c>
      <c r="D116" s="62"/>
      <c r="E116" s="63">
        <v>40</v>
      </c>
      <c r="F116" s="224">
        <v>40</v>
      </c>
      <c r="G116" s="67">
        <f t="shared" si="20"/>
        <v>0</v>
      </c>
      <c r="H116" s="63">
        <v>40</v>
      </c>
      <c r="I116" s="67">
        <f t="shared" si="21"/>
        <v>0</v>
      </c>
      <c r="J116" s="64">
        <v>33600</v>
      </c>
      <c r="K116" s="65"/>
      <c r="L116" s="96" t="s">
        <v>590</v>
      </c>
    </row>
    <row r="117" spans="1:12" s="60" customFormat="1" ht="38.25" x14ac:dyDescent="0.2">
      <c r="A117" s="572" t="s">
        <v>205</v>
      </c>
      <c r="B117" s="62" t="s">
        <v>206</v>
      </c>
      <c r="C117" s="66">
        <v>427</v>
      </c>
      <c r="D117" s="62"/>
      <c r="E117" s="63">
        <v>35</v>
      </c>
      <c r="F117" s="224">
        <v>35</v>
      </c>
      <c r="G117" s="67">
        <f t="shared" si="20"/>
        <v>0</v>
      </c>
      <c r="H117" s="63">
        <v>35</v>
      </c>
      <c r="I117" s="67">
        <f t="shared" si="21"/>
        <v>0</v>
      </c>
      <c r="J117" s="64">
        <v>33600</v>
      </c>
      <c r="K117" s="65"/>
      <c r="L117" s="96" t="s">
        <v>312</v>
      </c>
    </row>
    <row r="118" spans="1:12" s="60" customFormat="1" ht="38.25" x14ac:dyDescent="0.2">
      <c r="A118" s="572" t="s">
        <v>207</v>
      </c>
      <c r="B118" s="62" t="s">
        <v>208</v>
      </c>
      <c r="C118" s="66">
        <v>101</v>
      </c>
      <c r="D118" s="62"/>
      <c r="E118" s="63">
        <v>30</v>
      </c>
      <c r="F118" s="224">
        <v>30</v>
      </c>
      <c r="G118" s="67">
        <v>0</v>
      </c>
      <c r="H118" s="63">
        <v>30</v>
      </c>
      <c r="I118" s="67">
        <v>0</v>
      </c>
      <c r="J118" s="64">
        <v>33600</v>
      </c>
      <c r="K118" s="65"/>
      <c r="L118" s="96" t="s">
        <v>313</v>
      </c>
    </row>
    <row r="119" spans="1:12" s="60" customFormat="1" ht="38.25" x14ac:dyDescent="0.2">
      <c r="A119" s="572" t="s">
        <v>185</v>
      </c>
      <c r="B119" s="573" t="s">
        <v>208</v>
      </c>
      <c r="C119" s="573">
        <v>220</v>
      </c>
      <c r="D119" s="62"/>
      <c r="E119" s="63">
        <v>50</v>
      </c>
      <c r="F119" s="224">
        <v>50</v>
      </c>
      <c r="G119" s="67">
        <f t="shared" si="20"/>
        <v>0</v>
      </c>
      <c r="H119" s="63">
        <v>50</v>
      </c>
      <c r="I119" s="67">
        <f t="shared" si="21"/>
        <v>0</v>
      </c>
      <c r="J119" s="64">
        <v>33600</v>
      </c>
      <c r="K119" s="65"/>
      <c r="L119" s="96" t="s">
        <v>591</v>
      </c>
    </row>
    <row r="120" spans="1:12" s="60" customFormat="1" ht="51" x14ac:dyDescent="0.2">
      <c r="A120" s="61" t="s">
        <v>247</v>
      </c>
      <c r="B120" s="62" t="s">
        <v>248</v>
      </c>
      <c r="C120" s="66">
        <v>435</v>
      </c>
      <c r="D120" s="62"/>
      <c r="E120" s="63">
        <v>100</v>
      </c>
      <c r="F120" s="224">
        <v>100</v>
      </c>
      <c r="G120" s="67">
        <f>+(F120-E120)/E120</f>
        <v>0</v>
      </c>
      <c r="H120" s="63">
        <v>100</v>
      </c>
      <c r="I120" s="67">
        <f t="shared" ref="I120:I123" si="22">+(H120-F120)/F120</f>
        <v>0</v>
      </c>
      <c r="J120" s="64">
        <v>33600</v>
      </c>
      <c r="K120" s="65" t="s">
        <v>735</v>
      </c>
      <c r="L120" s="96" t="s">
        <v>736</v>
      </c>
    </row>
    <row r="121" spans="1:12" s="60" customFormat="1" ht="38.25" x14ac:dyDescent="0.2">
      <c r="A121" s="572" t="s">
        <v>67</v>
      </c>
      <c r="B121" s="62" t="s">
        <v>208</v>
      </c>
      <c r="C121" s="66">
        <v>450</v>
      </c>
      <c r="D121" s="62"/>
      <c r="E121" s="63">
        <v>25</v>
      </c>
      <c r="F121" s="224">
        <v>25</v>
      </c>
      <c r="G121" s="67">
        <f>+(F121-E121)/E121</f>
        <v>0</v>
      </c>
      <c r="H121" s="63">
        <v>25</v>
      </c>
      <c r="I121" s="67">
        <f t="shared" si="22"/>
        <v>0</v>
      </c>
      <c r="J121" s="64">
        <v>33600</v>
      </c>
      <c r="K121" s="65"/>
      <c r="L121" s="96" t="s">
        <v>327</v>
      </c>
    </row>
    <row r="122" spans="1:12" s="60" customFormat="1" ht="38.25" x14ac:dyDescent="0.2">
      <c r="A122" s="61" t="s">
        <v>66</v>
      </c>
      <c r="B122" s="62" t="s">
        <v>208</v>
      </c>
      <c r="C122" s="62">
        <v>470</v>
      </c>
      <c r="D122" s="62"/>
      <c r="E122" s="63">
        <v>45</v>
      </c>
      <c r="F122" s="224">
        <v>45</v>
      </c>
      <c r="G122" s="67">
        <f>+(F122-E122)/E122</f>
        <v>0</v>
      </c>
      <c r="H122" s="63">
        <v>45</v>
      </c>
      <c r="I122" s="67">
        <f t="shared" si="22"/>
        <v>0</v>
      </c>
      <c r="J122" s="64">
        <v>33600</v>
      </c>
      <c r="K122" s="65"/>
      <c r="L122" s="96" t="s">
        <v>314</v>
      </c>
    </row>
    <row r="123" spans="1:12" s="60" customFormat="1" ht="38.25" x14ac:dyDescent="0.2">
      <c r="A123" s="572" t="s">
        <v>413</v>
      </c>
      <c r="B123" s="62" t="s">
        <v>208</v>
      </c>
      <c r="C123" s="66">
        <v>475</v>
      </c>
      <c r="D123" s="62"/>
      <c r="E123" s="63">
        <v>35</v>
      </c>
      <c r="F123" s="224">
        <v>35</v>
      </c>
      <c r="G123" s="67">
        <f>+(F123-E123)/E123</f>
        <v>0</v>
      </c>
      <c r="H123" s="63">
        <v>35</v>
      </c>
      <c r="I123" s="67">
        <f t="shared" si="22"/>
        <v>0</v>
      </c>
      <c r="J123" s="64">
        <v>33600</v>
      </c>
      <c r="K123" s="65"/>
      <c r="L123" s="96" t="s">
        <v>592</v>
      </c>
    </row>
    <row r="124" spans="1:12" s="60" customFormat="1" ht="63.75" x14ac:dyDescent="0.2">
      <c r="A124" s="572" t="s">
        <v>737</v>
      </c>
      <c r="B124" s="62" t="s">
        <v>208</v>
      </c>
      <c r="C124" s="66">
        <v>210</v>
      </c>
      <c r="D124" s="62"/>
      <c r="E124" s="63">
        <v>50</v>
      </c>
      <c r="F124" s="224"/>
      <c r="G124" s="67">
        <f>+(F124-E124)/E124</f>
        <v>-1</v>
      </c>
      <c r="H124" s="63"/>
      <c r="I124" s="67">
        <v>0</v>
      </c>
      <c r="J124" s="64">
        <v>33600</v>
      </c>
      <c r="K124" s="65" t="s">
        <v>607</v>
      </c>
      <c r="L124" s="96" t="s">
        <v>511</v>
      </c>
    </row>
    <row r="125" spans="1:12" s="60" customFormat="1" ht="22.5" customHeight="1" x14ac:dyDescent="0.2">
      <c r="A125" s="170" t="s">
        <v>430</v>
      </c>
      <c r="B125" s="171"/>
      <c r="C125" s="172"/>
      <c r="D125" s="171"/>
      <c r="E125" s="173"/>
      <c r="F125" s="225"/>
      <c r="G125" s="176"/>
      <c r="H125" s="173"/>
      <c r="I125" s="176"/>
      <c r="J125" s="174"/>
      <c r="K125" s="175"/>
      <c r="L125" s="219"/>
    </row>
    <row r="126" spans="1:12" s="60" customFormat="1" ht="25.5" x14ac:dyDescent="0.2">
      <c r="A126" s="61" t="s">
        <v>168</v>
      </c>
      <c r="B126" s="62" t="s">
        <v>266</v>
      </c>
      <c r="C126" s="62">
        <v>322</v>
      </c>
      <c r="D126" s="62"/>
      <c r="E126" s="63">
        <v>10</v>
      </c>
      <c r="F126" s="224">
        <v>10</v>
      </c>
      <c r="G126" s="67">
        <f>+(F126-E126)/E126</f>
        <v>0</v>
      </c>
      <c r="H126" s="63">
        <v>10</v>
      </c>
      <c r="I126" s="67">
        <v>0</v>
      </c>
      <c r="J126" s="64">
        <v>33600</v>
      </c>
      <c r="K126" s="65"/>
      <c r="L126" s="96" t="s">
        <v>694</v>
      </c>
    </row>
    <row r="127" spans="1:12" s="60" customFormat="1" ht="25.5" x14ac:dyDescent="0.2">
      <c r="A127" s="61" t="s">
        <v>372</v>
      </c>
      <c r="B127" s="62" t="s">
        <v>266</v>
      </c>
      <c r="C127" s="66">
        <v>420</v>
      </c>
      <c r="D127" s="62"/>
      <c r="E127" s="63">
        <v>10</v>
      </c>
      <c r="F127" s="224">
        <v>10</v>
      </c>
      <c r="G127" s="67">
        <f>+(F127-E127)/E127</f>
        <v>0</v>
      </c>
      <c r="H127" s="63">
        <v>10</v>
      </c>
      <c r="I127" s="67">
        <v>0</v>
      </c>
      <c r="J127" s="64">
        <v>33600</v>
      </c>
      <c r="K127" s="65"/>
      <c r="L127" s="96" t="s">
        <v>694</v>
      </c>
    </row>
    <row r="128" spans="1:12" s="60" customFormat="1" ht="22.5" customHeight="1" x14ac:dyDescent="0.2">
      <c r="A128" s="170" t="s">
        <v>431</v>
      </c>
      <c r="B128" s="171"/>
      <c r="C128" s="172"/>
      <c r="D128" s="171"/>
      <c r="E128" s="173"/>
      <c r="F128" s="225"/>
      <c r="G128" s="176"/>
      <c r="H128" s="173"/>
      <c r="I128" s="176"/>
      <c r="J128" s="174"/>
      <c r="K128" s="175"/>
      <c r="L128" s="219"/>
    </row>
    <row r="129" spans="1:13" s="60" customFormat="1" ht="25.5" x14ac:dyDescent="0.2">
      <c r="A129" s="61" t="s">
        <v>375</v>
      </c>
      <c r="B129" s="62" t="s">
        <v>376</v>
      </c>
      <c r="C129" s="66">
        <v>235</v>
      </c>
      <c r="D129" s="62"/>
      <c r="E129" s="63">
        <v>10</v>
      </c>
      <c r="F129" s="224">
        <v>10</v>
      </c>
      <c r="G129" s="67">
        <f>+(F129-E129)/E129</f>
        <v>0</v>
      </c>
      <c r="H129" s="63">
        <v>10</v>
      </c>
      <c r="I129" s="67">
        <v>0</v>
      </c>
      <c r="J129" s="64">
        <v>33600</v>
      </c>
      <c r="K129" s="65"/>
      <c r="L129" s="96" t="s">
        <v>695</v>
      </c>
      <c r="M129" s="179"/>
    </row>
    <row r="130" spans="1:13" s="60" customFormat="1" ht="22.5" customHeight="1" x14ac:dyDescent="0.2">
      <c r="A130" s="170" t="s">
        <v>432</v>
      </c>
      <c r="B130" s="171"/>
      <c r="C130" s="172"/>
      <c r="D130" s="171"/>
      <c r="E130" s="173"/>
      <c r="F130" s="225"/>
      <c r="G130" s="176"/>
      <c r="H130" s="173"/>
      <c r="I130" s="176"/>
      <c r="J130" s="174"/>
      <c r="K130" s="175"/>
      <c r="L130" s="219"/>
    </row>
    <row r="131" spans="1:13" s="60" customFormat="1" ht="25.5" x14ac:dyDescent="0.2">
      <c r="A131" s="61" t="s">
        <v>377</v>
      </c>
      <c r="B131" s="62" t="s">
        <v>361</v>
      </c>
      <c r="C131" s="66">
        <v>210</v>
      </c>
      <c r="D131" s="62"/>
      <c r="E131" s="63">
        <v>10</v>
      </c>
      <c r="F131" s="224">
        <v>10</v>
      </c>
      <c r="G131" s="67">
        <f>+(F131-E131)/E131</f>
        <v>0</v>
      </c>
      <c r="H131" s="63">
        <v>10</v>
      </c>
      <c r="I131" s="67">
        <f t="shared" ref="I131:I136" si="23">+(H131-F131)/F131</f>
        <v>0</v>
      </c>
      <c r="J131" s="64">
        <v>33600</v>
      </c>
      <c r="K131" s="65"/>
      <c r="L131" s="96" t="s">
        <v>593</v>
      </c>
    </row>
    <row r="132" spans="1:13" s="60" customFormat="1" ht="25.5" x14ac:dyDescent="0.2">
      <c r="A132" s="61" t="s">
        <v>379</v>
      </c>
      <c r="B132" s="62" t="s">
        <v>361</v>
      </c>
      <c r="C132" s="66">
        <v>322</v>
      </c>
      <c r="D132" s="62"/>
      <c r="E132" s="63">
        <v>10</v>
      </c>
      <c r="F132" s="224">
        <v>10</v>
      </c>
      <c r="G132" s="67">
        <f t="shared" ref="G132:G136" si="24">+(F132-E132)/E132</f>
        <v>0</v>
      </c>
      <c r="H132" s="63">
        <v>10</v>
      </c>
      <c r="I132" s="67">
        <f t="shared" si="23"/>
        <v>0</v>
      </c>
      <c r="J132" s="64">
        <v>33600</v>
      </c>
      <c r="K132" s="65"/>
      <c r="L132" s="96" t="s">
        <v>593</v>
      </c>
    </row>
    <row r="133" spans="1:13" s="60" customFormat="1" ht="25.5" x14ac:dyDescent="0.2">
      <c r="A133" s="61" t="s">
        <v>378</v>
      </c>
      <c r="B133" s="62" t="s">
        <v>361</v>
      </c>
      <c r="C133" s="66">
        <v>327</v>
      </c>
      <c r="D133" s="62"/>
      <c r="E133" s="63">
        <v>10</v>
      </c>
      <c r="F133" s="224">
        <v>10</v>
      </c>
      <c r="G133" s="67">
        <f t="shared" si="24"/>
        <v>0</v>
      </c>
      <c r="H133" s="63">
        <v>10</v>
      </c>
      <c r="I133" s="67">
        <f t="shared" si="23"/>
        <v>0</v>
      </c>
      <c r="J133" s="64">
        <v>33600</v>
      </c>
      <c r="K133" s="65"/>
      <c r="L133" s="96" t="s">
        <v>593</v>
      </c>
    </row>
    <row r="134" spans="1:13" s="60" customFormat="1" ht="25.5" x14ac:dyDescent="0.2">
      <c r="A134" s="61" t="s">
        <v>403</v>
      </c>
      <c r="B134" s="62" t="s">
        <v>361</v>
      </c>
      <c r="C134" s="66">
        <v>335</v>
      </c>
      <c r="D134" s="62"/>
      <c r="E134" s="63">
        <v>15</v>
      </c>
      <c r="F134" s="224">
        <v>15</v>
      </c>
      <c r="G134" s="67">
        <f t="shared" si="24"/>
        <v>0</v>
      </c>
      <c r="H134" s="63">
        <v>15</v>
      </c>
      <c r="I134" s="67">
        <f t="shared" si="23"/>
        <v>0</v>
      </c>
      <c r="J134" s="64">
        <v>33600</v>
      </c>
      <c r="K134" s="65"/>
      <c r="L134" s="96" t="s">
        <v>696</v>
      </c>
    </row>
    <row r="135" spans="1:13" s="60" customFormat="1" ht="25.5" x14ac:dyDescent="0.2">
      <c r="A135" s="61" t="s">
        <v>381</v>
      </c>
      <c r="B135" s="62" t="s">
        <v>361</v>
      </c>
      <c r="C135" s="66">
        <v>448</v>
      </c>
      <c r="D135" s="62"/>
      <c r="E135" s="63">
        <v>10</v>
      </c>
      <c r="F135" s="224">
        <v>10</v>
      </c>
      <c r="G135" s="67">
        <f t="shared" si="24"/>
        <v>0</v>
      </c>
      <c r="H135" s="63">
        <v>10</v>
      </c>
      <c r="I135" s="67">
        <f t="shared" si="23"/>
        <v>0</v>
      </c>
      <c r="J135" s="64">
        <v>33600</v>
      </c>
      <c r="K135" s="65"/>
      <c r="L135" s="96" t="s">
        <v>593</v>
      </c>
    </row>
    <row r="136" spans="1:13" s="60" customFormat="1" ht="25.5" x14ac:dyDescent="0.2">
      <c r="A136" s="61" t="s">
        <v>380</v>
      </c>
      <c r="B136" s="62" t="s">
        <v>361</v>
      </c>
      <c r="C136" s="66">
        <v>499</v>
      </c>
      <c r="D136" s="62"/>
      <c r="E136" s="63">
        <v>20</v>
      </c>
      <c r="F136" s="224">
        <v>20</v>
      </c>
      <c r="G136" s="67">
        <f t="shared" si="24"/>
        <v>0</v>
      </c>
      <c r="H136" s="63">
        <v>20</v>
      </c>
      <c r="I136" s="67">
        <f t="shared" si="23"/>
        <v>0</v>
      </c>
      <c r="J136" s="64">
        <v>33600</v>
      </c>
      <c r="K136" s="65"/>
      <c r="L136" s="96" t="s">
        <v>696</v>
      </c>
    </row>
    <row r="137" spans="1:13" s="60" customFormat="1" ht="22.5" customHeight="1" x14ac:dyDescent="0.2">
      <c r="A137" s="170" t="s">
        <v>433</v>
      </c>
      <c r="B137" s="171"/>
      <c r="C137" s="172"/>
      <c r="D137" s="171"/>
      <c r="E137" s="173"/>
      <c r="F137" s="225"/>
      <c r="G137" s="176"/>
      <c r="H137" s="173"/>
      <c r="I137" s="176"/>
      <c r="J137" s="174"/>
      <c r="K137" s="175"/>
      <c r="L137" s="219"/>
    </row>
    <row r="138" spans="1:13" s="60" customFormat="1" ht="25.5" x14ac:dyDescent="0.2">
      <c r="A138" s="61" t="s">
        <v>374</v>
      </c>
      <c r="B138" s="62" t="s">
        <v>373</v>
      </c>
      <c r="C138" s="66">
        <v>325</v>
      </c>
      <c r="D138" s="62"/>
      <c r="E138" s="63">
        <v>20</v>
      </c>
      <c r="F138" s="224">
        <v>20</v>
      </c>
      <c r="G138" s="67">
        <f>+(F138-E138)/E138</f>
        <v>0</v>
      </c>
      <c r="H138" s="63">
        <v>20</v>
      </c>
      <c r="I138" s="67">
        <f>+(H138-E138)/E138</f>
        <v>0</v>
      </c>
      <c r="J138" s="64">
        <v>33600</v>
      </c>
      <c r="K138" s="65"/>
      <c r="L138" s="96" t="s">
        <v>593</v>
      </c>
    </row>
    <row r="139" spans="1:13" s="60" customFormat="1" ht="22.5" customHeight="1" x14ac:dyDescent="0.2">
      <c r="A139" s="170" t="s">
        <v>91</v>
      </c>
      <c r="B139" s="171"/>
      <c r="C139" s="172"/>
      <c r="D139" s="171"/>
      <c r="E139" s="173"/>
      <c r="F139" s="225"/>
      <c r="G139" s="176"/>
      <c r="H139" s="173"/>
      <c r="I139" s="176"/>
      <c r="J139" s="174"/>
      <c r="K139" s="175"/>
      <c r="L139" s="219"/>
    </row>
    <row r="140" spans="1:13" s="60" customFormat="1" ht="38.25" x14ac:dyDescent="0.2">
      <c r="A140" s="61" t="s">
        <v>100</v>
      </c>
      <c r="B140" s="62" t="s">
        <v>13</v>
      </c>
      <c r="C140" s="66">
        <v>441</v>
      </c>
      <c r="D140" s="62"/>
      <c r="E140" s="63">
        <v>40</v>
      </c>
      <c r="F140" s="224">
        <v>40</v>
      </c>
      <c r="G140" s="67">
        <f>+(F140-E140)/E140</f>
        <v>0</v>
      </c>
      <c r="H140" s="63">
        <v>40</v>
      </c>
      <c r="I140" s="67">
        <f>+(H140-F140)/F140</f>
        <v>0</v>
      </c>
      <c r="J140" s="64">
        <v>33600</v>
      </c>
      <c r="K140" s="65"/>
      <c r="L140" s="96" t="s">
        <v>594</v>
      </c>
    </row>
    <row r="141" spans="1:13" s="60" customFormat="1" ht="25.5" x14ac:dyDescent="0.2">
      <c r="A141" s="416" t="s">
        <v>186</v>
      </c>
      <c r="B141" s="400" t="s">
        <v>270</v>
      </c>
      <c r="C141" s="414">
        <v>121</v>
      </c>
      <c r="D141" s="400"/>
      <c r="E141" s="401">
        <v>20</v>
      </c>
      <c r="F141" s="402">
        <v>25</v>
      </c>
      <c r="G141" s="403">
        <f>+(F141-E141)/E141</f>
        <v>0.25</v>
      </c>
      <c r="H141" s="401">
        <v>25</v>
      </c>
      <c r="I141" s="403">
        <f>+(H141-F141)/F141</f>
        <v>0</v>
      </c>
      <c r="J141" s="404">
        <v>33600</v>
      </c>
      <c r="K141" s="405" t="s">
        <v>315</v>
      </c>
      <c r="L141" s="406" t="s">
        <v>465</v>
      </c>
    </row>
    <row r="142" spans="1:13" s="60" customFormat="1" ht="25.5" x14ac:dyDescent="0.2">
      <c r="A142" s="61" t="s">
        <v>179</v>
      </c>
      <c r="B142" s="62" t="s">
        <v>175</v>
      </c>
      <c r="C142" s="66">
        <v>141</v>
      </c>
      <c r="D142" s="62"/>
      <c r="E142" s="63">
        <v>25</v>
      </c>
      <c r="F142" s="224">
        <v>25</v>
      </c>
      <c r="G142" s="67">
        <f t="shared" ref="G142:G143" si="25">+(F142-E142)/E142</f>
        <v>0</v>
      </c>
      <c r="H142" s="63">
        <v>25</v>
      </c>
      <c r="I142" s="67">
        <f t="shared" ref="I142:I146" si="26">+(H142-F142)/F142</f>
        <v>0</v>
      </c>
      <c r="J142" s="64">
        <v>33600</v>
      </c>
      <c r="K142" s="65" t="s">
        <v>315</v>
      </c>
      <c r="L142" s="96" t="s">
        <v>440</v>
      </c>
    </row>
    <row r="143" spans="1:13" s="60" customFormat="1" ht="25.5" x14ac:dyDescent="0.2">
      <c r="A143" s="597" t="s">
        <v>180</v>
      </c>
      <c r="B143" s="62" t="s">
        <v>175</v>
      </c>
      <c r="C143" s="66">
        <v>143</v>
      </c>
      <c r="D143" s="62"/>
      <c r="E143" s="63">
        <v>25</v>
      </c>
      <c r="F143" s="224">
        <v>25</v>
      </c>
      <c r="G143" s="67">
        <f t="shared" si="25"/>
        <v>0</v>
      </c>
      <c r="H143" s="63">
        <v>25</v>
      </c>
      <c r="I143" s="67">
        <f t="shared" si="26"/>
        <v>0</v>
      </c>
      <c r="J143" s="64">
        <v>33600</v>
      </c>
      <c r="K143" s="65" t="s">
        <v>315</v>
      </c>
      <c r="L143" s="96" t="s">
        <v>440</v>
      </c>
    </row>
    <row r="144" spans="1:13" s="60" customFormat="1" ht="25.5" x14ac:dyDescent="0.2">
      <c r="A144" s="354" t="s">
        <v>249</v>
      </c>
      <c r="B144" s="355" t="s">
        <v>175</v>
      </c>
      <c r="C144" s="355">
        <v>311</v>
      </c>
      <c r="D144" s="355"/>
      <c r="E144" s="356">
        <v>30</v>
      </c>
      <c r="F144" s="357">
        <v>0</v>
      </c>
      <c r="G144" s="358">
        <f t="shared" ref="G144:G147" si="27">+(F144-E144)/E144</f>
        <v>-1</v>
      </c>
      <c r="H144" s="356">
        <v>0</v>
      </c>
      <c r="I144" s="358">
        <v>0</v>
      </c>
      <c r="J144" s="359">
        <v>33600</v>
      </c>
      <c r="K144" s="360"/>
      <c r="L144" s="361" t="s">
        <v>315</v>
      </c>
    </row>
    <row r="145" spans="1:12" s="60" customFormat="1" ht="25.5" x14ac:dyDescent="0.2">
      <c r="A145" s="61" t="s">
        <v>181</v>
      </c>
      <c r="B145" s="62" t="s">
        <v>175</v>
      </c>
      <c r="C145" s="62">
        <v>321</v>
      </c>
      <c r="D145" s="62"/>
      <c r="E145" s="63">
        <v>30</v>
      </c>
      <c r="F145" s="224">
        <v>30</v>
      </c>
      <c r="G145" s="67">
        <f t="shared" si="27"/>
        <v>0</v>
      </c>
      <c r="H145" s="63">
        <v>30</v>
      </c>
      <c r="I145" s="67">
        <f t="shared" si="26"/>
        <v>0</v>
      </c>
      <c r="J145" s="64">
        <v>33600</v>
      </c>
      <c r="K145" s="65"/>
      <c r="L145" s="96" t="s">
        <v>315</v>
      </c>
    </row>
    <row r="146" spans="1:12" s="60" customFormat="1" ht="25.5" x14ac:dyDescent="0.2">
      <c r="A146" s="61" t="s">
        <v>187</v>
      </c>
      <c r="B146" s="62" t="s">
        <v>175</v>
      </c>
      <c r="C146" s="62">
        <v>323</v>
      </c>
      <c r="D146" s="62"/>
      <c r="E146" s="63">
        <v>30</v>
      </c>
      <c r="F146" s="224">
        <v>30</v>
      </c>
      <c r="G146" s="67">
        <f t="shared" si="27"/>
        <v>0</v>
      </c>
      <c r="H146" s="63">
        <v>30</v>
      </c>
      <c r="I146" s="67">
        <f t="shared" si="26"/>
        <v>0</v>
      </c>
      <c r="J146" s="64">
        <v>33600</v>
      </c>
      <c r="K146" s="65"/>
      <c r="L146" s="96" t="s">
        <v>315</v>
      </c>
    </row>
    <row r="147" spans="1:12" s="60" customFormat="1" ht="51" x14ac:dyDescent="0.2">
      <c r="A147" s="61" t="s">
        <v>408</v>
      </c>
      <c r="B147" s="62" t="s">
        <v>251</v>
      </c>
      <c r="C147" s="66">
        <v>431</v>
      </c>
      <c r="D147" s="62"/>
      <c r="E147" s="63">
        <v>120</v>
      </c>
      <c r="F147" s="224"/>
      <c r="G147" s="67">
        <f t="shared" si="27"/>
        <v>-1</v>
      </c>
      <c r="H147" s="63"/>
      <c r="I147" s="67">
        <v>0</v>
      </c>
      <c r="J147" s="64">
        <v>33600</v>
      </c>
      <c r="K147" s="65" t="s">
        <v>608</v>
      </c>
      <c r="L147" s="96" t="s">
        <v>470</v>
      </c>
    </row>
    <row r="148" spans="1:12" s="60" customFormat="1" ht="22.5" customHeight="1" x14ac:dyDescent="0.2">
      <c r="A148" s="170" t="s">
        <v>442</v>
      </c>
      <c r="B148" s="171"/>
      <c r="C148" s="172"/>
      <c r="D148" s="171"/>
      <c r="E148" s="173"/>
      <c r="F148" s="225"/>
      <c r="G148" s="176"/>
      <c r="H148" s="173"/>
      <c r="I148" s="176"/>
      <c r="J148" s="174"/>
      <c r="K148" s="175"/>
      <c r="L148" s="219"/>
    </row>
    <row r="149" spans="1:12" s="60" customFormat="1" ht="25.5" x14ac:dyDescent="0.2">
      <c r="A149" s="61" t="s">
        <v>443</v>
      </c>
      <c r="B149" s="579" t="s">
        <v>174</v>
      </c>
      <c r="C149" s="66">
        <v>131</v>
      </c>
      <c r="D149" s="62"/>
      <c r="E149" s="63">
        <v>10</v>
      </c>
      <c r="F149" s="224">
        <v>10</v>
      </c>
      <c r="G149" s="67">
        <v>0</v>
      </c>
      <c r="H149" s="63">
        <v>10</v>
      </c>
      <c r="I149" s="67">
        <v>0</v>
      </c>
      <c r="J149" s="64">
        <v>33600</v>
      </c>
      <c r="K149" s="65"/>
      <c r="L149" s="96" t="s">
        <v>444</v>
      </c>
    </row>
    <row r="150" spans="1:12" s="60" customFormat="1" ht="22.5" customHeight="1" x14ac:dyDescent="0.2">
      <c r="A150" s="170" t="s">
        <v>92</v>
      </c>
      <c r="B150" s="171"/>
      <c r="C150" s="172"/>
      <c r="D150" s="171"/>
      <c r="E150" s="173"/>
      <c r="F150" s="225"/>
      <c r="G150" s="176"/>
      <c r="H150" s="173"/>
      <c r="I150" s="176"/>
      <c r="J150" s="174"/>
      <c r="K150" s="175"/>
      <c r="L150" s="219"/>
    </row>
    <row r="151" spans="1:12" s="60" customFormat="1" ht="38.25" x14ac:dyDescent="0.2">
      <c r="A151" s="578" t="s">
        <v>382</v>
      </c>
      <c r="B151" s="581" t="s">
        <v>68</v>
      </c>
      <c r="C151" s="590">
        <v>325</v>
      </c>
      <c r="D151" s="581"/>
      <c r="E151" s="591">
        <v>15</v>
      </c>
      <c r="F151" s="592">
        <v>15</v>
      </c>
      <c r="G151" s="595">
        <v>0</v>
      </c>
      <c r="H151" s="591">
        <v>15</v>
      </c>
      <c r="I151" s="595">
        <v>0</v>
      </c>
      <c r="J151" s="596">
        <v>33600</v>
      </c>
      <c r="K151" s="593"/>
      <c r="L151" s="589" t="s">
        <v>383</v>
      </c>
    </row>
    <row r="152" spans="1:12" s="60" customFormat="1" ht="22.5" customHeight="1" x14ac:dyDescent="0.2">
      <c r="A152" s="170" t="s">
        <v>384</v>
      </c>
      <c r="B152" s="171"/>
      <c r="C152" s="172"/>
      <c r="D152" s="171"/>
      <c r="E152" s="173"/>
      <c r="F152" s="225"/>
      <c r="G152" s="176"/>
      <c r="H152" s="173"/>
      <c r="I152" s="176"/>
      <c r="J152" s="174"/>
      <c r="K152" s="175"/>
      <c r="L152" s="219"/>
    </row>
    <row r="153" spans="1:12" s="60" customFormat="1" ht="25.5" x14ac:dyDescent="0.2">
      <c r="A153" s="61" t="s">
        <v>385</v>
      </c>
      <c r="B153" s="62" t="s">
        <v>386</v>
      </c>
      <c r="C153" s="66">
        <v>332</v>
      </c>
      <c r="D153" s="62"/>
      <c r="E153" s="63">
        <v>10</v>
      </c>
      <c r="F153" s="224">
        <v>10</v>
      </c>
      <c r="G153" s="67">
        <f>+(F153-E153)/E153</f>
        <v>0</v>
      </c>
      <c r="H153" s="63">
        <v>10</v>
      </c>
      <c r="I153" s="67">
        <v>0</v>
      </c>
      <c r="J153" s="64">
        <v>33600</v>
      </c>
      <c r="K153" s="65"/>
      <c r="L153" s="96" t="s">
        <v>593</v>
      </c>
    </row>
    <row r="154" spans="1:12" s="60" customFormat="1" ht="22.5" customHeight="1" x14ac:dyDescent="0.2">
      <c r="A154" s="170" t="s">
        <v>454</v>
      </c>
      <c r="B154" s="171"/>
      <c r="C154" s="172"/>
      <c r="D154" s="171"/>
      <c r="E154" s="173"/>
      <c r="F154" s="225"/>
      <c r="G154" s="176"/>
      <c r="H154" s="173"/>
      <c r="I154" s="176"/>
      <c r="J154" s="174"/>
      <c r="K154" s="175"/>
      <c r="L154" s="219"/>
    </row>
    <row r="155" spans="1:12" s="60" customFormat="1" ht="25.5" x14ac:dyDescent="0.2">
      <c r="A155" s="61" t="s">
        <v>560</v>
      </c>
      <c r="B155" s="62" t="s">
        <v>362</v>
      </c>
      <c r="C155" s="66" t="s">
        <v>561</v>
      </c>
      <c r="D155" s="62"/>
      <c r="E155" s="63">
        <v>6</v>
      </c>
      <c r="F155" s="224">
        <v>6</v>
      </c>
      <c r="G155" s="67">
        <f>+(F155-E155)/E155</f>
        <v>0</v>
      </c>
      <c r="H155" s="63">
        <v>6</v>
      </c>
      <c r="I155" s="67">
        <v>0</v>
      </c>
      <c r="J155" s="64">
        <v>33600</v>
      </c>
      <c r="K155" s="65" t="s">
        <v>689</v>
      </c>
      <c r="L155" s="96" t="s">
        <v>690</v>
      </c>
    </row>
    <row r="156" spans="1:12" s="60" customFormat="1" ht="25.5" x14ac:dyDescent="0.2">
      <c r="A156" s="61" t="s">
        <v>562</v>
      </c>
      <c r="B156" s="62" t="s">
        <v>362</v>
      </c>
      <c r="C156" s="66" t="s">
        <v>563</v>
      </c>
      <c r="D156" s="62"/>
      <c r="E156" s="63">
        <v>6</v>
      </c>
      <c r="F156" s="224">
        <v>6</v>
      </c>
      <c r="G156" s="67">
        <v>0</v>
      </c>
      <c r="H156" s="63">
        <v>6</v>
      </c>
      <c r="I156" s="67">
        <v>0</v>
      </c>
      <c r="J156" s="64">
        <v>33600</v>
      </c>
      <c r="K156" s="65" t="s">
        <v>689</v>
      </c>
      <c r="L156" s="96" t="s">
        <v>690</v>
      </c>
    </row>
    <row r="157" spans="1:12" s="60" customFormat="1" ht="25.5" x14ac:dyDescent="0.2">
      <c r="A157" s="61" t="s">
        <v>564</v>
      </c>
      <c r="B157" s="62" t="s">
        <v>362</v>
      </c>
      <c r="C157" s="66" t="s">
        <v>565</v>
      </c>
      <c r="D157" s="62"/>
      <c r="E157" s="63">
        <v>6</v>
      </c>
      <c r="F157" s="224">
        <v>6</v>
      </c>
      <c r="G157" s="67">
        <f t="shared" ref="G157:G160" si="28">+(F157-E157)/E157</f>
        <v>0</v>
      </c>
      <c r="H157" s="63">
        <v>6</v>
      </c>
      <c r="I157" s="67">
        <f t="shared" ref="I157:I159" si="29">+(H157-F157)/F157</f>
        <v>0</v>
      </c>
      <c r="J157" s="64">
        <v>33600</v>
      </c>
      <c r="K157" s="65" t="s">
        <v>689</v>
      </c>
      <c r="L157" s="96" t="s">
        <v>690</v>
      </c>
    </row>
    <row r="158" spans="1:12" s="60" customFormat="1" ht="25.5" x14ac:dyDescent="0.2">
      <c r="A158" s="61" t="s">
        <v>566</v>
      </c>
      <c r="B158" s="62" t="s">
        <v>362</v>
      </c>
      <c r="C158" s="66" t="s">
        <v>567</v>
      </c>
      <c r="D158" s="62"/>
      <c r="E158" s="63">
        <v>6</v>
      </c>
      <c r="F158" s="224">
        <v>6</v>
      </c>
      <c r="G158" s="67">
        <f t="shared" si="28"/>
        <v>0</v>
      </c>
      <c r="H158" s="63">
        <v>6</v>
      </c>
      <c r="I158" s="67">
        <v>0</v>
      </c>
      <c r="J158" s="64">
        <v>33600</v>
      </c>
      <c r="K158" s="65" t="s">
        <v>689</v>
      </c>
      <c r="L158" s="96" t="s">
        <v>690</v>
      </c>
    </row>
    <row r="159" spans="1:12" s="60" customFormat="1" ht="25.5" x14ac:dyDescent="0.2">
      <c r="A159" s="61" t="s">
        <v>522</v>
      </c>
      <c r="B159" s="62" t="s">
        <v>362</v>
      </c>
      <c r="C159" s="66">
        <v>273</v>
      </c>
      <c r="D159" s="62"/>
      <c r="E159" s="63">
        <v>6</v>
      </c>
      <c r="F159" s="224">
        <v>6</v>
      </c>
      <c r="G159" s="67">
        <f t="shared" si="28"/>
        <v>0</v>
      </c>
      <c r="H159" s="63">
        <v>6</v>
      </c>
      <c r="I159" s="67">
        <f t="shared" si="29"/>
        <v>0</v>
      </c>
      <c r="J159" s="64">
        <v>33600</v>
      </c>
      <c r="K159" s="65" t="s">
        <v>689</v>
      </c>
      <c r="L159" s="96" t="s">
        <v>690</v>
      </c>
    </row>
    <row r="160" spans="1:12" s="60" customFormat="1" ht="25.5" x14ac:dyDescent="0.2">
      <c r="A160" s="61" t="s">
        <v>523</v>
      </c>
      <c r="B160" s="62" t="s">
        <v>362</v>
      </c>
      <c r="C160" s="66">
        <v>275</v>
      </c>
      <c r="D160" s="62"/>
      <c r="E160" s="63">
        <v>6</v>
      </c>
      <c r="F160" s="224">
        <v>6</v>
      </c>
      <c r="G160" s="67">
        <f t="shared" si="28"/>
        <v>0</v>
      </c>
      <c r="H160" s="63">
        <v>6</v>
      </c>
      <c r="I160" s="67">
        <f t="shared" ref="I160" si="30">+(H160-F160)/F160</f>
        <v>0</v>
      </c>
      <c r="J160" s="64">
        <v>33600</v>
      </c>
      <c r="K160" s="65" t="s">
        <v>689</v>
      </c>
      <c r="L160" s="96" t="s">
        <v>690</v>
      </c>
    </row>
    <row r="161" spans="1:12" s="60" customFormat="1" ht="22.5" customHeight="1" x14ac:dyDescent="0.2">
      <c r="A161" s="170" t="s">
        <v>93</v>
      </c>
      <c r="B161" s="171"/>
      <c r="C161" s="172"/>
      <c r="D161" s="171"/>
      <c r="E161" s="173"/>
      <c r="F161" s="225"/>
      <c r="G161" s="176"/>
      <c r="H161" s="173"/>
      <c r="I161" s="176"/>
      <c r="J161" s="174"/>
      <c r="K161" s="175"/>
      <c r="L161" s="219"/>
    </row>
    <row r="162" spans="1:12" s="60" customFormat="1" ht="107.25" customHeight="1" x14ac:dyDescent="0.2">
      <c r="A162" s="354" t="s">
        <v>253</v>
      </c>
      <c r="B162" s="355" t="s">
        <v>196</v>
      </c>
      <c r="C162" s="381">
        <v>201</v>
      </c>
      <c r="D162" s="355"/>
      <c r="E162" s="356">
        <v>30</v>
      </c>
      <c r="F162" s="395">
        <v>33</v>
      </c>
      <c r="G162" s="358">
        <f t="shared" ref="G162:G192" si="31">+(F162-E162)/E162</f>
        <v>0.1</v>
      </c>
      <c r="H162" s="356">
        <v>33</v>
      </c>
      <c r="I162" s="358">
        <f>+(H162-F162)/F162</f>
        <v>0</v>
      </c>
      <c r="J162" s="394">
        <v>33600</v>
      </c>
      <c r="K162" s="360" t="s">
        <v>670</v>
      </c>
      <c r="L162" s="361" t="s">
        <v>738</v>
      </c>
    </row>
    <row r="163" spans="1:12" s="60" customFormat="1" ht="25.5" x14ac:dyDescent="0.2">
      <c r="A163" s="61" t="s">
        <v>254</v>
      </c>
      <c r="B163" s="62" t="s">
        <v>363</v>
      </c>
      <c r="C163" s="66">
        <v>222</v>
      </c>
      <c r="D163" s="62"/>
      <c r="E163" s="63">
        <v>5</v>
      </c>
      <c r="F163" s="575">
        <v>5</v>
      </c>
      <c r="G163" s="67">
        <f t="shared" si="31"/>
        <v>0</v>
      </c>
      <c r="H163" s="63">
        <v>5</v>
      </c>
      <c r="I163" s="67">
        <f>+(H163-F163)/F163</f>
        <v>0</v>
      </c>
      <c r="J163" s="576">
        <v>33600</v>
      </c>
      <c r="K163" s="65" t="s">
        <v>671</v>
      </c>
      <c r="L163" s="96" t="s">
        <v>678</v>
      </c>
    </row>
    <row r="164" spans="1:12" s="60" customFormat="1" ht="25.5" x14ac:dyDescent="0.2">
      <c r="A164" s="61" t="s">
        <v>387</v>
      </c>
      <c r="B164" s="62" t="s">
        <v>363</v>
      </c>
      <c r="C164" s="66">
        <v>233</v>
      </c>
      <c r="D164" s="581"/>
      <c r="E164" s="582">
        <v>10</v>
      </c>
      <c r="F164" s="602">
        <v>10</v>
      </c>
      <c r="G164" s="67">
        <f t="shared" si="31"/>
        <v>0</v>
      </c>
      <c r="H164" s="582">
        <v>10</v>
      </c>
      <c r="I164" s="67">
        <f t="shared" ref="I164:I190" si="32">+(H164-F164)/F164</f>
        <v>0</v>
      </c>
      <c r="J164" s="603">
        <v>33600</v>
      </c>
      <c r="K164" s="586" t="s">
        <v>672</v>
      </c>
      <c r="L164" s="96" t="s">
        <v>673</v>
      </c>
    </row>
    <row r="165" spans="1:12" s="60" customFormat="1" ht="25.5" x14ac:dyDescent="0.2">
      <c r="A165" s="61" t="s">
        <v>195</v>
      </c>
      <c r="B165" s="62" t="s">
        <v>196</v>
      </c>
      <c r="C165" s="62">
        <v>234</v>
      </c>
      <c r="D165" s="62"/>
      <c r="E165" s="582">
        <v>5</v>
      </c>
      <c r="F165" s="602">
        <v>5</v>
      </c>
      <c r="G165" s="67">
        <f t="shared" si="31"/>
        <v>0</v>
      </c>
      <c r="H165" s="582">
        <v>5</v>
      </c>
      <c r="I165" s="67">
        <f t="shared" si="32"/>
        <v>0</v>
      </c>
      <c r="J165" s="603">
        <v>33600</v>
      </c>
      <c r="K165" s="586" t="s">
        <v>674</v>
      </c>
      <c r="L165" s="96" t="s">
        <v>675</v>
      </c>
    </row>
    <row r="166" spans="1:12" s="60" customFormat="1" ht="25.5" x14ac:dyDescent="0.2">
      <c r="A166" s="61" t="s">
        <v>198</v>
      </c>
      <c r="B166" s="62" t="s">
        <v>196</v>
      </c>
      <c r="C166" s="62">
        <v>306</v>
      </c>
      <c r="D166" s="62"/>
      <c r="E166" s="582">
        <v>10</v>
      </c>
      <c r="F166" s="602">
        <v>10</v>
      </c>
      <c r="G166" s="67">
        <f t="shared" si="31"/>
        <v>0</v>
      </c>
      <c r="H166" s="582">
        <v>10</v>
      </c>
      <c r="I166" s="67">
        <f t="shared" si="32"/>
        <v>0</v>
      </c>
      <c r="J166" s="603">
        <v>33600</v>
      </c>
      <c r="K166" s="65" t="s">
        <v>676</v>
      </c>
      <c r="L166" s="96" t="s">
        <v>677</v>
      </c>
    </row>
    <row r="167" spans="1:12" s="60" customFormat="1" ht="25.5" x14ac:dyDescent="0.2">
      <c r="A167" s="61" t="s">
        <v>235</v>
      </c>
      <c r="B167" s="62" t="s">
        <v>196</v>
      </c>
      <c r="C167" s="62">
        <v>311</v>
      </c>
      <c r="D167" s="62"/>
      <c r="E167" s="582">
        <v>250</v>
      </c>
      <c r="F167" s="602">
        <v>250</v>
      </c>
      <c r="G167" s="67">
        <f t="shared" si="31"/>
        <v>0</v>
      </c>
      <c r="H167" s="582">
        <v>250</v>
      </c>
      <c r="I167" s="67">
        <f t="shared" si="32"/>
        <v>0</v>
      </c>
      <c r="J167" s="603">
        <v>33600</v>
      </c>
      <c r="K167" s="65" t="s">
        <v>676</v>
      </c>
      <c r="L167" s="96" t="s">
        <v>677</v>
      </c>
    </row>
    <row r="168" spans="1:12" s="60" customFormat="1" ht="25.5" x14ac:dyDescent="0.2">
      <c r="A168" s="61" t="s">
        <v>457</v>
      </c>
      <c r="B168" s="62" t="s">
        <v>196</v>
      </c>
      <c r="C168" s="62">
        <v>334</v>
      </c>
      <c r="D168" s="62"/>
      <c r="E168" s="582">
        <v>5</v>
      </c>
      <c r="F168" s="602">
        <v>5</v>
      </c>
      <c r="G168" s="67">
        <f t="shared" si="31"/>
        <v>0</v>
      </c>
      <c r="H168" s="582">
        <v>5</v>
      </c>
      <c r="I168" s="67">
        <f>+(H168-F168)/F168</f>
        <v>0</v>
      </c>
      <c r="J168" s="603">
        <v>33600</v>
      </c>
      <c r="K168" s="65" t="s">
        <v>672</v>
      </c>
      <c r="L168" s="96" t="s">
        <v>679</v>
      </c>
    </row>
    <row r="169" spans="1:12" s="60" customFormat="1" ht="22.5" customHeight="1" x14ac:dyDescent="0.2">
      <c r="A169" s="61" t="s">
        <v>388</v>
      </c>
      <c r="B169" s="62" t="s">
        <v>196</v>
      </c>
      <c r="C169" s="62">
        <v>344</v>
      </c>
      <c r="D169" s="581"/>
      <c r="E169" s="582">
        <v>5</v>
      </c>
      <c r="F169" s="602">
        <v>5</v>
      </c>
      <c r="G169" s="67">
        <f>+(F169-E169)/E169</f>
        <v>0</v>
      </c>
      <c r="H169" s="582">
        <v>5</v>
      </c>
      <c r="I169" s="67">
        <f>+(H169-F169)/F169</f>
        <v>0</v>
      </c>
      <c r="J169" s="603">
        <v>33600</v>
      </c>
      <c r="K169" s="65" t="s">
        <v>681</v>
      </c>
      <c r="L169" s="96" t="s">
        <v>680</v>
      </c>
    </row>
    <row r="170" spans="1:12" s="60" customFormat="1" ht="22.5" customHeight="1" x14ac:dyDescent="0.2">
      <c r="A170" s="61" t="s">
        <v>389</v>
      </c>
      <c r="B170" s="168" t="s">
        <v>196</v>
      </c>
      <c r="C170" s="168">
        <v>352</v>
      </c>
      <c r="D170" s="581"/>
      <c r="E170" s="582">
        <v>10</v>
      </c>
      <c r="F170" s="602">
        <v>10</v>
      </c>
      <c r="G170" s="67">
        <f>+(F170-E170)/E170</f>
        <v>0</v>
      </c>
      <c r="H170" s="582">
        <v>10</v>
      </c>
      <c r="I170" s="67">
        <f>+(H170-F170)/F170</f>
        <v>0</v>
      </c>
      <c r="J170" s="603">
        <v>33600</v>
      </c>
      <c r="K170" s="65" t="s">
        <v>521</v>
      </c>
      <c r="L170" s="96" t="s">
        <v>609</v>
      </c>
    </row>
    <row r="171" spans="1:12" s="60" customFormat="1" ht="22.5" customHeight="1" x14ac:dyDescent="0.2">
      <c r="A171" s="61" t="s">
        <v>221</v>
      </c>
      <c r="B171" s="62" t="s">
        <v>196</v>
      </c>
      <c r="C171" s="66">
        <v>370</v>
      </c>
      <c r="D171" s="62"/>
      <c r="E171" s="63">
        <v>10</v>
      </c>
      <c r="F171" s="224">
        <v>10</v>
      </c>
      <c r="G171" s="67">
        <f t="shared" si="31"/>
        <v>0</v>
      </c>
      <c r="H171" s="63">
        <v>10</v>
      </c>
      <c r="I171" s="67">
        <f t="shared" si="32"/>
        <v>0</v>
      </c>
      <c r="J171" s="64">
        <v>33600</v>
      </c>
      <c r="K171" s="65" t="s">
        <v>682</v>
      </c>
      <c r="L171" s="96" t="s">
        <v>683</v>
      </c>
    </row>
    <row r="172" spans="1:12" s="60" customFormat="1" ht="51" x14ac:dyDescent="0.2">
      <c r="A172" s="61" t="s">
        <v>222</v>
      </c>
      <c r="B172" s="62" t="s">
        <v>196</v>
      </c>
      <c r="C172" s="66">
        <v>382</v>
      </c>
      <c r="D172" s="62"/>
      <c r="E172" s="63">
        <v>110</v>
      </c>
      <c r="F172" s="575">
        <v>110</v>
      </c>
      <c r="G172" s="67">
        <f t="shared" si="31"/>
        <v>0</v>
      </c>
      <c r="H172" s="63">
        <v>110</v>
      </c>
      <c r="I172" s="67">
        <f t="shared" si="32"/>
        <v>0</v>
      </c>
      <c r="J172" s="576">
        <v>33600</v>
      </c>
      <c r="K172" s="65" t="s">
        <v>684</v>
      </c>
      <c r="L172" s="96" t="s">
        <v>739</v>
      </c>
    </row>
    <row r="173" spans="1:12" s="60" customFormat="1" ht="38.25" x14ac:dyDescent="0.2">
      <c r="A173" s="61" t="s">
        <v>199</v>
      </c>
      <c r="B173" s="62" t="s">
        <v>196</v>
      </c>
      <c r="C173" s="62">
        <v>385</v>
      </c>
      <c r="D173" s="62"/>
      <c r="E173" s="582">
        <v>5</v>
      </c>
      <c r="F173" s="602">
        <v>5</v>
      </c>
      <c r="G173" s="67">
        <f t="shared" si="31"/>
        <v>0</v>
      </c>
      <c r="H173" s="582">
        <v>5</v>
      </c>
      <c r="I173" s="67">
        <f t="shared" si="32"/>
        <v>0</v>
      </c>
      <c r="J173" s="603">
        <v>33600</v>
      </c>
      <c r="K173" s="65" t="s">
        <v>685</v>
      </c>
      <c r="L173" s="96" t="s">
        <v>686</v>
      </c>
    </row>
    <row r="174" spans="1:12" s="60" customFormat="1" ht="38.25" x14ac:dyDescent="0.2">
      <c r="A174" s="61" t="s">
        <v>200</v>
      </c>
      <c r="B174" s="62" t="s">
        <v>196</v>
      </c>
      <c r="C174" s="62">
        <v>386</v>
      </c>
      <c r="D174" s="62"/>
      <c r="E174" s="582">
        <v>5</v>
      </c>
      <c r="F174" s="602">
        <v>5</v>
      </c>
      <c r="G174" s="67">
        <f t="shared" si="31"/>
        <v>0</v>
      </c>
      <c r="H174" s="582">
        <v>5</v>
      </c>
      <c r="I174" s="67">
        <f t="shared" si="32"/>
        <v>0</v>
      </c>
      <c r="J174" s="603">
        <v>33600</v>
      </c>
      <c r="K174" s="65" t="s">
        <v>685</v>
      </c>
      <c r="L174" s="96" t="s">
        <v>686</v>
      </c>
    </row>
    <row r="175" spans="1:12" s="60" customFormat="1" ht="25.5" x14ac:dyDescent="0.2">
      <c r="A175" s="61" t="s">
        <v>223</v>
      </c>
      <c r="B175" s="62" t="s">
        <v>196</v>
      </c>
      <c r="C175" s="62" t="s">
        <v>224</v>
      </c>
      <c r="D175" s="62"/>
      <c r="E175" s="63">
        <v>25</v>
      </c>
      <c r="F175" s="224">
        <v>25</v>
      </c>
      <c r="G175" s="67">
        <f t="shared" si="31"/>
        <v>0</v>
      </c>
      <c r="H175" s="63">
        <v>25</v>
      </c>
      <c r="I175" s="67">
        <f t="shared" si="32"/>
        <v>0</v>
      </c>
      <c r="J175" s="64">
        <v>33600</v>
      </c>
      <c r="K175" s="65" t="s">
        <v>674</v>
      </c>
      <c r="L175" s="96" t="s">
        <v>675</v>
      </c>
    </row>
    <row r="176" spans="1:12" s="60" customFormat="1" ht="25.5" x14ac:dyDescent="0.2">
      <c r="A176" s="61" t="s">
        <v>344</v>
      </c>
      <c r="B176" s="62" t="s">
        <v>196</v>
      </c>
      <c r="C176" s="62" t="s">
        <v>345</v>
      </c>
      <c r="D176" s="62"/>
      <c r="E176" s="582">
        <v>10</v>
      </c>
      <c r="F176" s="602">
        <v>10</v>
      </c>
      <c r="G176" s="67">
        <f t="shared" si="31"/>
        <v>0</v>
      </c>
      <c r="H176" s="582">
        <v>10</v>
      </c>
      <c r="I176" s="67">
        <f t="shared" si="32"/>
        <v>0</v>
      </c>
      <c r="J176" s="603">
        <v>33600</v>
      </c>
      <c r="K176" s="65" t="s">
        <v>674</v>
      </c>
      <c r="L176" s="96" t="s">
        <v>675</v>
      </c>
    </row>
    <row r="177" spans="1:12" s="60" customFormat="1" ht="25.5" x14ac:dyDescent="0.2">
      <c r="A177" s="61" t="s">
        <v>225</v>
      </c>
      <c r="B177" s="62" t="s">
        <v>196</v>
      </c>
      <c r="C177" s="62" t="s">
        <v>226</v>
      </c>
      <c r="D177" s="62"/>
      <c r="E177" s="63">
        <v>20</v>
      </c>
      <c r="F177" s="224">
        <v>20</v>
      </c>
      <c r="G177" s="67">
        <f t="shared" si="31"/>
        <v>0</v>
      </c>
      <c r="H177" s="63">
        <v>20</v>
      </c>
      <c r="I177" s="67">
        <f t="shared" si="32"/>
        <v>0</v>
      </c>
      <c r="J177" s="64">
        <v>33600</v>
      </c>
      <c r="K177" s="65" t="s">
        <v>674</v>
      </c>
      <c r="L177" s="96" t="s">
        <v>675</v>
      </c>
    </row>
    <row r="178" spans="1:12" s="60" customFormat="1" ht="25.5" customHeight="1" x14ac:dyDescent="0.2">
      <c r="A178" s="61" t="s">
        <v>459</v>
      </c>
      <c r="B178" s="62" t="s">
        <v>196</v>
      </c>
      <c r="C178" s="62" t="s">
        <v>458</v>
      </c>
      <c r="D178" s="581"/>
      <c r="E178" s="63">
        <v>10</v>
      </c>
      <c r="F178" s="224">
        <v>10</v>
      </c>
      <c r="G178" s="67">
        <f t="shared" si="31"/>
        <v>0</v>
      </c>
      <c r="H178" s="63">
        <v>10</v>
      </c>
      <c r="I178" s="67">
        <f t="shared" si="32"/>
        <v>0</v>
      </c>
      <c r="J178" s="64">
        <v>33600</v>
      </c>
      <c r="K178" s="65" t="s">
        <v>674</v>
      </c>
      <c r="L178" s="96" t="s">
        <v>675</v>
      </c>
    </row>
    <row r="179" spans="1:12" s="60" customFormat="1" ht="25.5" x14ac:dyDescent="0.2">
      <c r="A179" s="61" t="s">
        <v>227</v>
      </c>
      <c r="B179" s="579" t="s">
        <v>196</v>
      </c>
      <c r="C179" s="62" t="s">
        <v>255</v>
      </c>
      <c r="D179" s="62"/>
      <c r="E179" s="63">
        <v>20</v>
      </c>
      <c r="F179" s="224">
        <v>20</v>
      </c>
      <c r="G179" s="67">
        <f t="shared" si="31"/>
        <v>0</v>
      </c>
      <c r="H179" s="63">
        <v>20</v>
      </c>
      <c r="I179" s="67">
        <f t="shared" si="32"/>
        <v>0</v>
      </c>
      <c r="J179" s="64">
        <v>33600</v>
      </c>
      <c r="K179" s="65" t="s">
        <v>674</v>
      </c>
      <c r="L179" s="96" t="s">
        <v>675</v>
      </c>
    </row>
    <row r="180" spans="1:12" s="60" customFormat="1" ht="25.5" customHeight="1" x14ac:dyDescent="0.2">
      <c r="A180" s="61" t="s">
        <v>256</v>
      </c>
      <c r="B180" s="62" t="s">
        <v>196</v>
      </c>
      <c r="C180" s="66">
        <v>438</v>
      </c>
      <c r="D180" s="62"/>
      <c r="E180" s="63">
        <v>5</v>
      </c>
      <c r="F180" s="224">
        <v>5</v>
      </c>
      <c r="G180" s="67">
        <f t="shared" si="31"/>
        <v>0</v>
      </c>
      <c r="H180" s="63">
        <v>5</v>
      </c>
      <c r="I180" s="67">
        <f t="shared" si="32"/>
        <v>0</v>
      </c>
      <c r="J180" s="64">
        <v>33600</v>
      </c>
      <c r="K180" s="65" t="s">
        <v>193</v>
      </c>
      <c r="L180" s="96" t="s">
        <v>675</v>
      </c>
    </row>
    <row r="181" spans="1:12" s="60" customFormat="1" ht="25.5" x14ac:dyDescent="0.2">
      <c r="A181" s="61" t="s">
        <v>460</v>
      </c>
      <c r="B181" s="62" t="s">
        <v>196</v>
      </c>
      <c r="C181" s="66">
        <v>444</v>
      </c>
      <c r="D181" s="581"/>
      <c r="E181" s="63">
        <v>5</v>
      </c>
      <c r="F181" s="224">
        <v>5</v>
      </c>
      <c r="G181" s="67">
        <f t="shared" si="31"/>
        <v>0</v>
      </c>
      <c r="H181" s="63">
        <v>5</v>
      </c>
      <c r="I181" s="67">
        <f t="shared" si="32"/>
        <v>0</v>
      </c>
      <c r="J181" s="64">
        <v>33600</v>
      </c>
      <c r="K181" s="65" t="s">
        <v>674</v>
      </c>
      <c r="L181" s="96" t="s">
        <v>675</v>
      </c>
    </row>
    <row r="182" spans="1:12" s="60" customFormat="1" ht="25.5" x14ac:dyDescent="0.2">
      <c r="A182" s="61" t="s">
        <v>209</v>
      </c>
      <c r="B182" s="62" t="s">
        <v>196</v>
      </c>
      <c r="C182" s="66">
        <v>448</v>
      </c>
      <c r="D182" s="62"/>
      <c r="E182" s="63">
        <v>5</v>
      </c>
      <c r="F182" s="224">
        <v>5</v>
      </c>
      <c r="G182" s="67">
        <f t="shared" si="31"/>
        <v>0</v>
      </c>
      <c r="H182" s="63">
        <v>5</v>
      </c>
      <c r="I182" s="67">
        <f t="shared" si="32"/>
        <v>0</v>
      </c>
      <c r="J182" s="64">
        <v>33600</v>
      </c>
      <c r="K182" s="65" t="s">
        <v>674</v>
      </c>
      <c r="L182" s="96" t="s">
        <v>675</v>
      </c>
    </row>
    <row r="183" spans="1:12" s="60" customFormat="1" ht="25.5" x14ac:dyDescent="0.2">
      <c r="A183" s="61" t="s">
        <v>524</v>
      </c>
      <c r="B183" s="62" t="s">
        <v>196</v>
      </c>
      <c r="C183" s="66">
        <v>481</v>
      </c>
      <c r="D183" s="581"/>
      <c r="E183" s="63">
        <v>5</v>
      </c>
      <c r="F183" s="604">
        <v>5</v>
      </c>
      <c r="G183" s="67">
        <f t="shared" si="31"/>
        <v>0</v>
      </c>
      <c r="H183" s="63">
        <v>5</v>
      </c>
      <c r="I183" s="67">
        <f t="shared" ref="I183" si="33">+(H183-F183)/F183</f>
        <v>0</v>
      </c>
      <c r="J183" s="576">
        <v>33600</v>
      </c>
      <c r="K183" s="65" t="s">
        <v>674</v>
      </c>
      <c r="L183" s="96" t="s">
        <v>675</v>
      </c>
    </row>
    <row r="184" spans="1:12" s="60" customFormat="1" ht="25.5" x14ac:dyDescent="0.2">
      <c r="A184" s="61" t="s">
        <v>210</v>
      </c>
      <c r="B184" s="62" t="s">
        <v>196</v>
      </c>
      <c r="C184" s="66">
        <v>489</v>
      </c>
      <c r="D184" s="62"/>
      <c r="E184" s="63">
        <v>5</v>
      </c>
      <c r="F184" s="224">
        <v>5</v>
      </c>
      <c r="G184" s="67">
        <f t="shared" si="31"/>
        <v>0</v>
      </c>
      <c r="H184" s="63">
        <v>5</v>
      </c>
      <c r="I184" s="67">
        <f t="shared" si="32"/>
        <v>0</v>
      </c>
      <c r="J184" s="64">
        <v>33600</v>
      </c>
      <c r="K184" s="65" t="s">
        <v>674</v>
      </c>
      <c r="L184" s="96" t="s">
        <v>675</v>
      </c>
    </row>
    <row r="185" spans="1:12" s="60" customFormat="1" ht="25.5" x14ac:dyDescent="0.2">
      <c r="A185" s="362" t="s">
        <v>810</v>
      </c>
      <c r="B185" s="363" t="s">
        <v>196</v>
      </c>
      <c r="C185" s="364" t="s">
        <v>765</v>
      </c>
      <c r="D185" s="363"/>
      <c r="E185" s="365">
        <v>0</v>
      </c>
      <c r="F185" s="371">
        <v>5</v>
      </c>
      <c r="G185" s="367" t="s">
        <v>252</v>
      </c>
      <c r="H185" s="365">
        <v>5</v>
      </c>
      <c r="I185" s="367">
        <f>+(H185-F185)/F185</f>
        <v>0</v>
      </c>
      <c r="J185" s="372">
        <v>33600</v>
      </c>
      <c r="K185" s="369" t="s">
        <v>685</v>
      </c>
      <c r="L185" s="370" t="s">
        <v>675</v>
      </c>
    </row>
    <row r="186" spans="1:12" s="60" customFormat="1" ht="25.5" x14ac:dyDescent="0.2">
      <c r="A186" s="61" t="s">
        <v>269</v>
      </c>
      <c r="B186" s="62" t="s">
        <v>196</v>
      </c>
      <c r="C186" s="62" t="s">
        <v>365</v>
      </c>
      <c r="D186" s="62"/>
      <c r="E186" s="63">
        <v>10</v>
      </c>
      <c r="F186" s="224">
        <v>10</v>
      </c>
      <c r="G186" s="67">
        <f t="shared" si="31"/>
        <v>0</v>
      </c>
      <c r="H186" s="63">
        <v>10</v>
      </c>
      <c r="I186" s="67">
        <f t="shared" si="32"/>
        <v>0</v>
      </c>
      <c r="J186" s="64">
        <v>33600</v>
      </c>
      <c r="K186" s="65" t="s">
        <v>674</v>
      </c>
      <c r="L186" s="96" t="s">
        <v>675</v>
      </c>
    </row>
    <row r="187" spans="1:12" s="60" customFormat="1" ht="25.5" x14ac:dyDescent="0.2">
      <c r="A187" s="61" t="s">
        <v>211</v>
      </c>
      <c r="B187" s="62" t="s">
        <v>196</v>
      </c>
      <c r="C187" s="62" t="s">
        <v>212</v>
      </c>
      <c r="D187" s="62"/>
      <c r="E187" s="63">
        <v>10</v>
      </c>
      <c r="F187" s="224">
        <v>10</v>
      </c>
      <c r="G187" s="67">
        <f t="shared" si="31"/>
        <v>0</v>
      </c>
      <c r="H187" s="63">
        <v>10</v>
      </c>
      <c r="I187" s="67">
        <f t="shared" si="32"/>
        <v>0</v>
      </c>
      <c r="J187" s="64">
        <v>33600</v>
      </c>
      <c r="K187" s="65" t="s">
        <v>674</v>
      </c>
      <c r="L187" s="96" t="s">
        <v>675</v>
      </c>
    </row>
    <row r="188" spans="1:12" s="60" customFormat="1" ht="25.5" x14ac:dyDescent="0.2">
      <c r="A188" s="61" t="s">
        <v>268</v>
      </c>
      <c r="B188" s="62" t="s">
        <v>196</v>
      </c>
      <c r="C188" s="62" t="s">
        <v>364</v>
      </c>
      <c r="D188" s="62"/>
      <c r="E188" s="63">
        <v>10</v>
      </c>
      <c r="F188" s="224">
        <v>10</v>
      </c>
      <c r="G188" s="67">
        <f>+(F188-E188)/E188</f>
        <v>0</v>
      </c>
      <c r="H188" s="63">
        <v>10</v>
      </c>
      <c r="I188" s="67">
        <f>+(H188-F188)/F188</f>
        <v>0</v>
      </c>
      <c r="J188" s="64">
        <v>33600</v>
      </c>
      <c r="K188" s="65" t="s">
        <v>674</v>
      </c>
      <c r="L188" s="96" t="s">
        <v>675</v>
      </c>
    </row>
    <row r="189" spans="1:12" s="60" customFormat="1" ht="25.5" x14ac:dyDescent="0.2">
      <c r="A189" s="61" t="s">
        <v>213</v>
      </c>
      <c r="B189" s="62" t="s">
        <v>196</v>
      </c>
      <c r="C189" s="62" t="s">
        <v>214</v>
      </c>
      <c r="D189" s="62"/>
      <c r="E189" s="63">
        <v>10</v>
      </c>
      <c r="F189" s="224">
        <v>10</v>
      </c>
      <c r="G189" s="67">
        <f t="shared" si="31"/>
        <v>0</v>
      </c>
      <c r="H189" s="63">
        <v>10</v>
      </c>
      <c r="I189" s="67">
        <f t="shared" si="32"/>
        <v>0</v>
      </c>
      <c r="J189" s="64">
        <v>33600</v>
      </c>
      <c r="K189" s="65" t="s">
        <v>674</v>
      </c>
      <c r="L189" s="96" t="s">
        <v>675</v>
      </c>
    </row>
    <row r="190" spans="1:12" s="60" customFormat="1" ht="25.5" x14ac:dyDescent="0.2">
      <c r="A190" s="60" t="s">
        <v>404</v>
      </c>
      <c r="B190" s="168" t="s">
        <v>196</v>
      </c>
      <c r="C190" s="60" t="s">
        <v>414</v>
      </c>
      <c r="D190" s="168"/>
      <c r="E190" s="591">
        <v>10</v>
      </c>
      <c r="F190" s="592">
        <v>10</v>
      </c>
      <c r="G190" s="595">
        <f t="shared" si="31"/>
        <v>0</v>
      </c>
      <c r="H190" s="591">
        <v>10</v>
      </c>
      <c r="I190" s="595">
        <f t="shared" si="32"/>
        <v>0</v>
      </c>
      <c r="J190" s="64">
        <v>33600</v>
      </c>
      <c r="K190" s="65" t="s">
        <v>674</v>
      </c>
      <c r="L190" s="96" t="s">
        <v>675</v>
      </c>
    </row>
    <row r="191" spans="1:12" s="60" customFormat="1" ht="22.5" customHeight="1" x14ac:dyDescent="0.2">
      <c r="A191" s="243" t="s">
        <v>499</v>
      </c>
      <c r="B191" s="171"/>
      <c r="C191" s="172"/>
      <c r="D191" s="171"/>
      <c r="E191" s="173"/>
      <c r="F191" s="225"/>
      <c r="G191" s="177"/>
      <c r="H191" s="173"/>
      <c r="I191" s="176"/>
      <c r="J191" s="262"/>
      <c r="K191" s="242"/>
      <c r="L191" s="219"/>
    </row>
    <row r="192" spans="1:12" s="60" customFormat="1" ht="76.5" x14ac:dyDescent="0.2">
      <c r="A192" s="66" t="s">
        <v>644</v>
      </c>
      <c r="B192" s="62" t="s">
        <v>500</v>
      </c>
      <c r="C192" s="66">
        <v>274</v>
      </c>
      <c r="D192" s="62"/>
      <c r="E192" s="63">
        <v>5</v>
      </c>
      <c r="F192" s="224">
        <v>5</v>
      </c>
      <c r="G192" s="595">
        <f t="shared" si="31"/>
        <v>0</v>
      </c>
      <c r="H192" s="63">
        <v>5</v>
      </c>
      <c r="I192" s="67">
        <v>0</v>
      </c>
      <c r="J192" s="576">
        <v>33600</v>
      </c>
      <c r="K192" s="601" t="s">
        <v>645</v>
      </c>
      <c r="L192" s="96" t="s">
        <v>740</v>
      </c>
    </row>
    <row r="193" spans="1:256" s="60" customFormat="1" ht="22.5" customHeight="1" x14ac:dyDescent="0.2">
      <c r="A193" s="170" t="s">
        <v>426</v>
      </c>
      <c r="B193" s="171"/>
      <c r="C193" s="172"/>
      <c r="D193" s="171"/>
      <c r="E193" s="173"/>
      <c r="F193" s="225"/>
      <c r="G193" s="176"/>
      <c r="H193" s="173"/>
      <c r="I193" s="176"/>
      <c r="J193" s="174"/>
      <c r="K193" s="175"/>
      <c r="L193" s="219"/>
    </row>
    <row r="194" spans="1:256" s="60" customFormat="1" ht="38.25" x14ac:dyDescent="0.2">
      <c r="A194" s="362" t="s">
        <v>811</v>
      </c>
      <c r="B194" s="363" t="s">
        <v>340</v>
      </c>
      <c r="C194" s="364">
        <v>194</v>
      </c>
      <c r="D194" s="363"/>
      <c r="E194" s="365">
        <v>0</v>
      </c>
      <c r="F194" s="366">
        <v>100</v>
      </c>
      <c r="G194" s="367" t="s">
        <v>252</v>
      </c>
      <c r="H194" s="365">
        <v>100</v>
      </c>
      <c r="I194" s="367">
        <v>0</v>
      </c>
      <c r="J194" s="368">
        <v>33600</v>
      </c>
      <c r="K194" s="369" t="s">
        <v>795</v>
      </c>
      <c r="L194" s="370" t="s">
        <v>794</v>
      </c>
    </row>
    <row r="195" spans="1:256" s="60" customFormat="1" ht="38.25" x14ac:dyDescent="0.2">
      <c r="A195" s="61" t="s">
        <v>1</v>
      </c>
      <c r="B195" s="62" t="s">
        <v>340</v>
      </c>
      <c r="C195" s="62">
        <v>269</v>
      </c>
      <c r="D195" s="62"/>
      <c r="E195" s="63">
        <v>40</v>
      </c>
      <c r="F195" s="224">
        <v>40</v>
      </c>
      <c r="G195" s="67">
        <f>+(F195-E195)/E195</f>
        <v>0</v>
      </c>
      <c r="H195" s="63">
        <v>40</v>
      </c>
      <c r="I195" s="67">
        <f>+(H195-F195)/F195</f>
        <v>0</v>
      </c>
      <c r="J195" s="64">
        <v>33600</v>
      </c>
      <c r="K195" s="65"/>
      <c r="L195" s="96" t="s">
        <v>316</v>
      </c>
      <c r="M195" s="218"/>
      <c r="N195" s="113"/>
      <c r="O195" s="83"/>
      <c r="P195" s="113"/>
      <c r="Q195" s="114"/>
      <c r="R195" s="115"/>
      <c r="S195" s="116"/>
      <c r="T195" s="115"/>
      <c r="U195" s="116"/>
      <c r="V195" s="117"/>
      <c r="W195" s="83"/>
      <c r="X195" s="83"/>
      <c r="Y195" s="218"/>
      <c r="Z195" s="113"/>
      <c r="AA195" s="83"/>
      <c r="AB195" s="113"/>
      <c r="AC195" s="114"/>
      <c r="AD195" s="115"/>
      <c r="AE195" s="116"/>
      <c r="AF195" s="115"/>
      <c r="AG195" s="116"/>
      <c r="AH195" s="117"/>
      <c r="AI195" s="83"/>
      <c r="AJ195" s="83"/>
      <c r="AK195" s="218"/>
      <c r="AL195" s="113"/>
      <c r="AM195" s="83"/>
      <c r="AN195" s="113"/>
      <c r="AO195" s="114"/>
      <c r="AP195" s="115"/>
      <c r="AQ195" s="116"/>
      <c r="AR195" s="115"/>
      <c r="AS195" s="116"/>
      <c r="AT195" s="117"/>
      <c r="AU195" s="83"/>
      <c r="AV195" s="83"/>
      <c r="AW195" s="218"/>
      <c r="AX195" s="113"/>
      <c r="AY195" s="83"/>
      <c r="AZ195" s="113"/>
      <c r="BA195" s="114"/>
      <c r="BB195" s="115"/>
      <c r="BC195" s="116"/>
      <c r="BD195" s="115"/>
      <c r="BE195" s="116"/>
      <c r="BF195" s="117"/>
      <c r="BG195" s="83"/>
      <c r="BH195" s="83"/>
      <c r="BI195" s="218"/>
      <c r="BJ195" s="113"/>
      <c r="BK195" s="83"/>
      <c r="BL195" s="113"/>
      <c r="BM195" s="114"/>
      <c r="BN195" s="115"/>
      <c r="BO195" s="116"/>
      <c r="BP195" s="115"/>
      <c r="BQ195" s="116"/>
      <c r="BR195" s="117"/>
      <c r="BS195" s="83"/>
      <c r="BT195" s="83"/>
      <c r="BU195" s="218"/>
      <c r="BV195" s="113"/>
      <c r="BW195" s="83"/>
      <c r="BX195" s="113"/>
      <c r="BY195" s="114"/>
      <c r="BZ195" s="115"/>
      <c r="CA195" s="116"/>
      <c r="CB195" s="115"/>
      <c r="CC195" s="116"/>
      <c r="CD195" s="117"/>
      <c r="CE195" s="83"/>
      <c r="CF195" s="83"/>
      <c r="CG195" s="218"/>
      <c r="CH195" s="113"/>
      <c r="CI195" s="83"/>
      <c r="CJ195" s="113"/>
      <c r="CK195" s="114"/>
      <c r="CL195" s="115"/>
      <c r="CM195" s="116"/>
      <c r="CN195" s="115"/>
      <c r="CO195" s="116"/>
      <c r="CP195" s="117"/>
      <c r="CQ195" s="83"/>
      <c r="CR195" s="83"/>
      <c r="CS195" s="218"/>
      <c r="CT195" s="113"/>
      <c r="CU195" s="83"/>
      <c r="CV195" s="113"/>
      <c r="CW195" s="114"/>
      <c r="CX195" s="115"/>
      <c r="CY195" s="116"/>
      <c r="CZ195" s="115"/>
      <c r="DA195" s="116"/>
      <c r="DB195" s="117"/>
      <c r="DC195" s="83"/>
      <c r="DD195" s="83"/>
      <c r="DE195" s="218"/>
      <c r="DF195" s="113"/>
      <c r="DG195" s="83"/>
      <c r="DH195" s="113"/>
      <c r="DI195" s="114"/>
      <c r="DJ195" s="115"/>
      <c r="DK195" s="116"/>
      <c r="DL195" s="115"/>
      <c r="DM195" s="116"/>
      <c r="DN195" s="117"/>
      <c r="DO195" s="83"/>
      <c r="DP195" s="83"/>
      <c r="DQ195" s="218"/>
      <c r="DR195" s="113"/>
      <c r="DS195" s="83"/>
      <c r="DT195" s="113"/>
      <c r="DU195" s="114"/>
      <c r="DV195" s="115"/>
      <c r="DW195" s="116"/>
      <c r="DX195" s="115"/>
      <c r="DY195" s="116"/>
      <c r="DZ195" s="117"/>
      <c r="EA195" s="83"/>
      <c r="EB195" s="83"/>
      <c r="EC195" s="218"/>
      <c r="ED195" s="113"/>
      <c r="EE195" s="83"/>
      <c r="EF195" s="113"/>
      <c r="EG195" s="114"/>
      <c r="EH195" s="115"/>
      <c r="EI195" s="116"/>
      <c r="EJ195" s="115"/>
      <c r="EK195" s="116"/>
      <c r="EL195" s="117"/>
      <c r="EM195" s="83"/>
      <c r="EN195" s="83"/>
      <c r="EO195" s="218"/>
      <c r="EP195" s="113"/>
      <c r="EQ195" s="83"/>
      <c r="ER195" s="113"/>
      <c r="ES195" s="114"/>
      <c r="ET195" s="115"/>
      <c r="EU195" s="116"/>
      <c r="EV195" s="115"/>
      <c r="EW195" s="116"/>
      <c r="EX195" s="117"/>
      <c r="EY195" s="83"/>
      <c r="EZ195" s="83"/>
      <c r="FA195" s="218"/>
      <c r="FB195" s="113"/>
      <c r="FC195" s="83"/>
      <c r="FD195" s="113"/>
      <c r="FE195" s="114"/>
      <c r="FF195" s="115"/>
      <c r="FG195" s="116"/>
      <c r="FH195" s="115"/>
      <c r="FI195" s="116"/>
      <c r="FJ195" s="117"/>
      <c r="FK195" s="83"/>
      <c r="FL195" s="83"/>
      <c r="FM195" s="218"/>
      <c r="FN195" s="113"/>
      <c r="FO195" s="83"/>
      <c r="FP195" s="113"/>
      <c r="FQ195" s="114"/>
      <c r="FR195" s="115"/>
      <c r="FS195" s="116"/>
      <c r="FT195" s="115"/>
      <c r="FU195" s="116"/>
      <c r="FV195" s="117"/>
      <c r="FW195" s="83"/>
      <c r="FX195" s="83"/>
      <c r="FY195" s="218"/>
      <c r="FZ195" s="113"/>
      <c r="GA195" s="83"/>
      <c r="GB195" s="113"/>
      <c r="GC195" s="114"/>
      <c r="GD195" s="115"/>
      <c r="GE195" s="116"/>
      <c r="GF195" s="115"/>
      <c r="GG195" s="116"/>
      <c r="GH195" s="117"/>
      <c r="GI195" s="83"/>
      <c r="GJ195" s="83"/>
      <c r="GK195" s="218"/>
      <c r="GL195" s="113"/>
      <c r="GM195" s="83"/>
      <c r="GN195" s="113"/>
      <c r="GO195" s="114"/>
      <c r="GP195" s="115"/>
      <c r="GQ195" s="116"/>
      <c r="GR195" s="115"/>
      <c r="GS195" s="116"/>
      <c r="GT195" s="117"/>
      <c r="GU195" s="83"/>
      <c r="GV195" s="83"/>
      <c r="GW195" s="218"/>
      <c r="GX195" s="113"/>
      <c r="GY195" s="83"/>
      <c r="GZ195" s="113"/>
      <c r="HA195" s="114"/>
      <c r="HB195" s="115"/>
      <c r="HC195" s="116"/>
      <c r="HD195" s="115"/>
      <c r="HE195" s="116"/>
      <c r="HF195" s="117"/>
      <c r="HG195" s="83"/>
      <c r="HH195" s="83"/>
      <c r="HI195" s="218"/>
      <c r="HJ195" s="113"/>
      <c r="HK195" s="83"/>
      <c r="HL195" s="113"/>
      <c r="HM195" s="114"/>
      <c r="HN195" s="115"/>
      <c r="HO195" s="116"/>
      <c r="HP195" s="115"/>
      <c r="HQ195" s="116"/>
      <c r="HR195" s="117"/>
      <c r="HS195" s="83"/>
      <c r="HT195" s="83"/>
      <c r="HU195" s="218"/>
      <c r="HV195" s="113"/>
      <c r="HW195" s="83"/>
      <c r="HX195" s="113"/>
      <c r="HY195" s="114"/>
      <c r="HZ195" s="115"/>
      <c r="IA195" s="116"/>
      <c r="IB195" s="115"/>
      <c r="IC195" s="116"/>
      <c r="ID195" s="117"/>
      <c r="IE195" s="83"/>
      <c r="IF195" s="83"/>
      <c r="IG195" s="218"/>
      <c r="IH195" s="113"/>
      <c r="II195" s="83"/>
      <c r="IJ195" s="113"/>
      <c r="IK195" s="114"/>
      <c r="IL195" s="115"/>
      <c r="IM195" s="116"/>
      <c r="IN195" s="115"/>
      <c r="IO195" s="116"/>
      <c r="IP195" s="117"/>
      <c r="IQ195" s="83"/>
      <c r="IR195" s="83"/>
      <c r="IS195" s="218"/>
      <c r="IT195" s="113"/>
      <c r="IU195" s="83"/>
      <c r="IV195" s="113"/>
    </row>
    <row r="196" spans="1:256" s="60" customFormat="1" ht="38.25" x14ac:dyDescent="0.2">
      <c r="A196" s="61" t="s">
        <v>0</v>
      </c>
      <c r="B196" s="62" t="s">
        <v>340</v>
      </c>
      <c r="C196" s="62">
        <v>294</v>
      </c>
      <c r="D196" s="62"/>
      <c r="E196" s="63">
        <v>80</v>
      </c>
      <c r="F196" s="224">
        <v>40</v>
      </c>
      <c r="G196" s="67">
        <f>+(F196-E196)/E196</f>
        <v>-0.5</v>
      </c>
      <c r="H196" s="63">
        <v>80</v>
      </c>
      <c r="I196" s="67">
        <f>+(H196-F196)/F196</f>
        <v>1</v>
      </c>
      <c r="J196" s="64">
        <v>33600</v>
      </c>
      <c r="K196" s="65"/>
      <c r="L196" s="96" t="s">
        <v>316</v>
      </c>
      <c r="M196" s="218"/>
      <c r="N196" s="113"/>
      <c r="O196" s="83"/>
      <c r="P196" s="113"/>
      <c r="Q196" s="114"/>
      <c r="R196" s="115"/>
      <c r="S196" s="116"/>
      <c r="T196" s="115"/>
      <c r="U196" s="116"/>
      <c r="V196" s="117"/>
      <c r="W196" s="83"/>
      <c r="X196" s="83"/>
      <c r="Y196" s="218"/>
      <c r="Z196" s="113"/>
      <c r="AA196" s="83"/>
      <c r="AB196" s="113"/>
      <c r="AC196" s="114"/>
      <c r="AD196" s="115"/>
      <c r="AE196" s="116"/>
      <c r="AF196" s="115"/>
      <c r="AG196" s="116"/>
      <c r="AH196" s="117"/>
      <c r="AI196" s="83"/>
      <c r="AJ196" s="83"/>
      <c r="AK196" s="218"/>
      <c r="AL196" s="113"/>
      <c r="AM196" s="83"/>
      <c r="AN196" s="113"/>
      <c r="AO196" s="114"/>
      <c r="AP196" s="115"/>
      <c r="AQ196" s="116"/>
      <c r="AR196" s="115"/>
      <c r="AS196" s="116"/>
      <c r="AT196" s="117"/>
      <c r="AU196" s="83"/>
      <c r="AV196" s="83"/>
      <c r="AW196" s="218"/>
      <c r="AX196" s="113"/>
      <c r="AY196" s="83"/>
      <c r="AZ196" s="113"/>
      <c r="BA196" s="114"/>
      <c r="BB196" s="115"/>
      <c r="BC196" s="116"/>
      <c r="BD196" s="115"/>
      <c r="BE196" s="116"/>
      <c r="BF196" s="117"/>
      <c r="BG196" s="83"/>
      <c r="BH196" s="83"/>
      <c r="BI196" s="218"/>
      <c r="BJ196" s="113"/>
      <c r="BK196" s="83"/>
      <c r="BL196" s="113"/>
      <c r="BM196" s="114"/>
      <c r="BN196" s="115"/>
      <c r="BO196" s="116"/>
      <c r="BP196" s="115"/>
      <c r="BQ196" s="116"/>
      <c r="BR196" s="117"/>
      <c r="BS196" s="83"/>
      <c r="BT196" s="83"/>
      <c r="BU196" s="218"/>
      <c r="BV196" s="113"/>
      <c r="BW196" s="83"/>
      <c r="BX196" s="113"/>
      <c r="BY196" s="114"/>
      <c r="BZ196" s="115"/>
      <c r="CA196" s="116"/>
      <c r="CB196" s="115"/>
      <c r="CC196" s="116"/>
      <c r="CD196" s="117"/>
      <c r="CE196" s="83"/>
      <c r="CF196" s="83"/>
      <c r="CG196" s="218"/>
      <c r="CH196" s="113"/>
      <c r="CI196" s="83"/>
      <c r="CJ196" s="113"/>
      <c r="CK196" s="114"/>
      <c r="CL196" s="115"/>
      <c r="CM196" s="116"/>
      <c r="CN196" s="115"/>
      <c r="CO196" s="116"/>
      <c r="CP196" s="117"/>
      <c r="CQ196" s="83"/>
      <c r="CR196" s="83"/>
      <c r="CS196" s="218"/>
      <c r="CT196" s="113"/>
      <c r="CU196" s="83"/>
      <c r="CV196" s="113"/>
      <c r="CW196" s="114"/>
      <c r="CX196" s="115"/>
      <c r="CY196" s="116"/>
      <c r="CZ196" s="115"/>
      <c r="DA196" s="116"/>
      <c r="DB196" s="117"/>
      <c r="DC196" s="83"/>
      <c r="DD196" s="83"/>
      <c r="DE196" s="218"/>
      <c r="DF196" s="113"/>
      <c r="DG196" s="83"/>
      <c r="DH196" s="113"/>
      <c r="DI196" s="114"/>
      <c r="DJ196" s="115"/>
      <c r="DK196" s="116"/>
      <c r="DL196" s="115"/>
      <c r="DM196" s="116"/>
      <c r="DN196" s="117"/>
      <c r="DO196" s="83"/>
      <c r="DP196" s="83"/>
      <c r="DQ196" s="218"/>
      <c r="DR196" s="113"/>
      <c r="DS196" s="83"/>
      <c r="DT196" s="113"/>
      <c r="DU196" s="114"/>
      <c r="DV196" s="115"/>
      <c r="DW196" s="116"/>
      <c r="DX196" s="115"/>
      <c r="DY196" s="116"/>
      <c r="DZ196" s="117"/>
      <c r="EA196" s="83"/>
      <c r="EB196" s="83"/>
      <c r="EC196" s="218"/>
      <c r="ED196" s="113"/>
      <c r="EE196" s="83"/>
      <c r="EF196" s="113"/>
      <c r="EG196" s="114"/>
      <c r="EH196" s="115"/>
      <c r="EI196" s="116"/>
      <c r="EJ196" s="115"/>
      <c r="EK196" s="116"/>
      <c r="EL196" s="117"/>
      <c r="EM196" s="83"/>
      <c r="EN196" s="83"/>
      <c r="EO196" s="218"/>
      <c r="EP196" s="113"/>
      <c r="EQ196" s="83"/>
      <c r="ER196" s="113"/>
      <c r="ES196" s="114"/>
      <c r="ET196" s="115"/>
      <c r="EU196" s="116"/>
      <c r="EV196" s="115"/>
      <c r="EW196" s="116"/>
      <c r="EX196" s="117"/>
      <c r="EY196" s="83"/>
      <c r="EZ196" s="83"/>
      <c r="FA196" s="218"/>
      <c r="FB196" s="113"/>
      <c r="FC196" s="83"/>
      <c r="FD196" s="113"/>
      <c r="FE196" s="114"/>
      <c r="FF196" s="115"/>
      <c r="FG196" s="116"/>
      <c r="FH196" s="115"/>
      <c r="FI196" s="116"/>
      <c r="FJ196" s="117"/>
      <c r="FK196" s="83"/>
      <c r="FL196" s="83"/>
      <c r="FM196" s="218"/>
      <c r="FN196" s="113"/>
      <c r="FO196" s="83"/>
      <c r="FP196" s="113"/>
      <c r="FQ196" s="114"/>
      <c r="FR196" s="115"/>
      <c r="FS196" s="116"/>
      <c r="FT196" s="115"/>
      <c r="FU196" s="116"/>
      <c r="FV196" s="117"/>
      <c r="FW196" s="83"/>
      <c r="FX196" s="83"/>
      <c r="FY196" s="218"/>
      <c r="FZ196" s="113"/>
      <c r="GA196" s="83"/>
      <c r="GB196" s="113"/>
      <c r="GC196" s="114"/>
      <c r="GD196" s="115"/>
      <c r="GE196" s="116"/>
      <c r="GF196" s="115"/>
      <c r="GG196" s="116"/>
      <c r="GH196" s="117"/>
      <c r="GI196" s="83"/>
      <c r="GJ196" s="83"/>
      <c r="GK196" s="218"/>
      <c r="GL196" s="113"/>
      <c r="GM196" s="83"/>
      <c r="GN196" s="113"/>
      <c r="GO196" s="114"/>
      <c r="GP196" s="115"/>
      <c r="GQ196" s="116"/>
      <c r="GR196" s="115"/>
      <c r="GS196" s="116"/>
      <c r="GT196" s="117"/>
      <c r="GU196" s="83"/>
      <c r="GV196" s="83"/>
      <c r="GW196" s="218"/>
      <c r="GX196" s="113"/>
      <c r="GY196" s="83"/>
      <c r="GZ196" s="113"/>
      <c r="HA196" s="114"/>
      <c r="HB196" s="115"/>
      <c r="HC196" s="116"/>
      <c r="HD196" s="115"/>
      <c r="HE196" s="116"/>
      <c r="HF196" s="117"/>
      <c r="HG196" s="83"/>
      <c r="HH196" s="83"/>
      <c r="HI196" s="218"/>
      <c r="HJ196" s="113"/>
      <c r="HK196" s="83"/>
      <c r="HL196" s="113"/>
      <c r="HM196" s="114"/>
      <c r="HN196" s="115"/>
      <c r="HO196" s="116"/>
      <c r="HP196" s="115"/>
      <c r="HQ196" s="116"/>
      <c r="HR196" s="117"/>
      <c r="HS196" s="83"/>
      <c r="HT196" s="83"/>
      <c r="HU196" s="218"/>
      <c r="HV196" s="113"/>
      <c r="HW196" s="83"/>
      <c r="HX196" s="113"/>
      <c r="HY196" s="114"/>
      <c r="HZ196" s="115"/>
      <c r="IA196" s="116"/>
      <c r="IB196" s="115"/>
      <c r="IC196" s="116"/>
      <c r="ID196" s="117"/>
      <c r="IE196" s="83"/>
      <c r="IF196" s="83"/>
      <c r="IG196" s="218"/>
      <c r="IH196" s="113"/>
      <c r="II196" s="83"/>
      <c r="IJ196" s="113"/>
      <c r="IK196" s="114"/>
      <c r="IL196" s="115"/>
      <c r="IM196" s="116"/>
      <c r="IN196" s="115"/>
      <c r="IO196" s="116"/>
      <c r="IP196" s="117"/>
      <c r="IQ196" s="83"/>
      <c r="IR196" s="83"/>
      <c r="IS196" s="218"/>
      <c r="IT196" s="113"/>
      <c r="IU196" s="83"/>
      <c r="IV196" s="113"/>
    </row>
    <row r="197" spans="1:256" s="60" customFormat="1" ht="38.25" x14ac:dyDescent="0.2">
      <c r="A197" s="61" t="s">
        <v>69</v>
      </c>
      <c r="B197" s="62" t="s">
        <v>340</v>
      </c>
      <c r="C197" s="66">
        <v>348</v>
      </c>
      <c r="D197" s="62"/>
      <c r="E197" s="63">
        <v>100</v>
      </c>
      <c r="F197" s="224">
        <v>100</v>
      </c>
      <c r="G197" s="67">
        <f t="shared" ref="G197" si="34">+(F197-E197)/E197</f>
        <v>0</v>
      </c>
      <c r="H197" s="63">
        <v>100</v>
      </c>
      <c r="I197" s="67">
        <v>0</v>
      </c>
      <c r="J197" s="64">
        <v>33600</v>
      </c>
      <c r="K197" s="65" t="s">
        <v>319</v>
      </c>
      <c r="L197" s="96" t="s">
        <v>320</v>
      </c>
    </row>
    <row r="198" spans="1:256" s="60" customFormat="1" ht="63.75" x14ac:dyDescent="0.2">
      <c r="A198" s="61" t="s">
        <v>559</v>
      </c>
      <c r="B198" s="62" t="s">
        <v>340</v>
      </c>
      <c r="C198" s="66">
        <v>284</v>
      </c>
      <c r="D198" s="62"/>
      <c r="E198" s="63">
        <v>50</v>
      </c>
      <c r="F198" s="224">
        <v>50</v>
      </c>
      <c r="G198" s="67">
        <f>+(F198-E198)/E198</f>
        <v>0</v>
      </c>
      <c r="H198" s="63">
        <v>50</v>
      </c>
      <c r="I198" s="67">
        <f>+(H198-F198)/F198</f>
        <v>0</v>
      </c>
      <c r="J198" s="64">
        <v>33600</v>
      </c>
      <c r="K198" s="65" t="s">
        <v>848</v>
      </c>
      <c r="L198" s="96" t="s">
        <v>653</v>
      </c>
    </row>
    <row r="199" spans="1:256" s="60" customFormat="1" ht="63.75" x14ac:dyDescent="0.2">
      <c r="A199" s="61" t="s">
        <v>658</v>
      </c>
      <c r="B199" s="62" t="s">
        <v>340</v>
      </c>
      <c r="C199" s="66">
        <v>384</v>
      </c>
      <c r="D199" s="62"/>
      <c r="E199" s="63">
        <v>50</v>
      </c>
      <c r="F199" s="224">
        <v>50</v>
      </c>
      <c r="G199" s="67">
        <f>+(F199-E199)/E199</f>
        <v>0</v>
      </c>
      <c r="H199" s="63">
        <v>50</v>
      </c>
      <c r="I199" s="67">
        <v>0</v>
      </c>
      <c r="J199" s="64">
        <v>33600</v>
      </c>
      <c r="K199" s="65" t="s">
        <v>656</v>
      </c>
      <c r="L199" s="96" t="s">
        <v>653</v>
      </c>
    </row>
    <row r="200" spans="1:256" s="60" customFormat="1" ht="38.25" x14ac:dyDescent="0.2">
      <c r="A200" s="362" t="s">
        <v>811</v>
      </c>
      <c r="B200" s="363" t="s">
        <v>340</v>
      </c>
      <c r="C200" s="364">
        <v>394</v>
      </c>
      <c r="D200" s="363"/>
      <c r="E200" s="365">
        <v>0</v>
      </c>
      <c r="F200" s="366">
        <v>100</v>
      </c>
      <c r="G200" s="367" t="s">
        <v>252</v>
      </c>
      <c r="H200" s="365">
        <v>100</v>
      </c>
      <c r="I200" s="367">
        <v>0</v>
      </c>
      <c r="J200" s="368">
        <v>33600</v>
      </c>
      <c r="K200" s="369" t="s">
        <v>795</v>
      </c>
      <c r="L200" s="370" t="s">
        <v>794</v>
      </c>
    </row>
    <row r="201" spans="1:256" s="60" customFormat="1" ht="25.5" x14ac:dyDescent="0.2">
      <c r="A201" s="354" t="s">
        <v>70</v>
      </c>
      <c r="B201" s="355" t="s">
        <v>340</v>
      </c>
      <c r="C201" s="381">
        <v>429</v>
      </c>
      <c r="D201" s="355"/>
      <c r="E201" s="356">
        <v>100</v>
      </c>
      <c r="F201" s="357">
        <v>100</v>
      </c>
      <c r="G201" s="358">
        <f>+(F201-E201)/E201</f>
        <v>0</v>
      </c>
      <c r="H201" s="356">
        <v>100</v>
      </c>
      <c r="I201" s="358">
        <f>+(H201-F201)/F201</f>
        <v>0</v>
      </c>
      <c r="J201" s="359">
        <v>33600</v>
      </c>
      <c r="K201" s="360"/>
      <c r="L201" s="361" t="s">
        <v>320</v>
      </c>
    </row>
    <row r="202" spans="1:256" s="60" customFormat="1" ht="51" x14ac:dyDescent="0.2">
      <c r="A202" s="354" t="s">
        <v>708</v>
      </c>
      <c r="B202" s="355" t="s">
        <v>340</v>
      </c>
      <c r="C202" s="381">
        <v>430</v>
      </c>
      <c r="D202" s="355"/>
      <c r="E202" s="356">
        <v>100</v>
      </c>
      <c r="F202" s="357">
        <v>75</v>
      </c>
      <c r="G202" s="358">
        <f>+(F202-E202)/E202</f>
        <v>-0.25</v>
      </c>
      <c r="H202" s="356">
        <v>75</v>
      </c>
      <c r="I202" s="358">
        <v>0</v>
      </c>
      <c r="J202" s="359">
        <v>33600</v>
      </c>
      <c r="K202" s="360" t="s">
        <v>815</v>
      </c>
      <c r="L202" s="361" t="s">
        <v>709</v>
      </c>
    </row>
    <row r="203" spans="1:256" s="60" customFormat="1" ht="22.5" customHeight="1" x14ac:dyDescent="0.2">
      <c r="A203" s="170" t="s">
        <v>425</v>
      </c>
      <c r="B203" s="171"/>
      <c r="C203" s="172"/>
      <c r="D203" s="171"/>
      <c r="E203" s="173"/>
      <c r="F203" s="225"/>
      <c r="G203" s="176"/>
      <c r="H203" s="173"/>
      <c r="I203" s="176"/>
      <c r="J203" s="174"/>
      <c r="K203" s="175"/>
      <c r="L203" s="219"/>
    </row>
    <row r="204" spans="1:256" s="60" customFormat="1" ht="40.700000000000003" customHeight="1" x14ac:dyDescent="0.2">
      <c r="A204" s="354" t="s">
        <v>657</v>
      </c>
      <c r="B204" s="355" t="s">
        <v>339</v>
      </c>
      <c r="C204" s="381">
        <v>274</v>
      </c>
      <c r="D204" s="355"/>
      <c r="E204" s="356">
        <v>100</v>
      </c>
      <c r="F204" s="357">
        <v>75</v>
      </c>
      <c r="G204" s="358">
        <f t="shared" ref="G204:G205" si="35">+(F204-E204)/E204</f>
        <v>-0.25</v>
      </c>
      <c r="H204" s="356">
        <v>75</v>
      </c>
      <c r="I204" s="358">
        <v>0</v>
      </c>
      <c r="J204" s="359">
        <v>33600</v>
      </c>
      <c r="K204" s="360" t="s">
        <v>816</v>
      </c>
      <c r="L204" s="361" t="s">
        <v>653</v>
      </c>
      <c r="M204" s="218"/>
      <c r="N204" s="113"/>
      <c r="O204" s="83"/>
      <c r="P204" s="113"/>
      <c r="Q204" s="114"/>
      <c r="R204" s="115"/>
      <c r="S204" s="116"/>
      <c r="T204" s="115"/>
      <c r="U204" s="116"/>
      <c r="V204" s="117"/>
      <c r="W204" s="83"/>
      <c r="X204" s="83"/>
      <c r="Y204" s="218"/>
      <c r="Z204" s="113"/>
      <c r="AA204" s="83"/>
      <c r="AB204" s="113"/>
      <c r="AC204" s="114"/>
      <c r="AD204" s="115"/>
      <c r="AE204" s="116"/>
      <c r="AF204" s="115"/>
      <c r="AG204" s="116"/>
      <c r="AH204" s="117"/>
      <c r="AI204" s="83"/>
      <c r="AJ204" s="83"/>
      <c r="AK204" s="218"/>
      <c r="AL204" s="113"/>
      <c r="AM204" s="83"/>
      <c r="AN204" s="113"/>
      <c r="AO204" s="114"/>
      <c r="AP204" s="115"/>
      <c r="AQ204" s="116"/>
      <c r="AR204" s="115"/>
      <c r="AS204" s="116"/>
      <c r="AT204" s="117"/>
      <c r="AU204" s="83"/>
      <c r="AV204" s="83"/>
      <c r="AW204" s="218"/>
      <c r="AX204" s="113"/>
      <c r="AY204" s="83"/>
      <c r="AZ204" s="113"/>
      <c r="BA204" s="114"/>
      <c r="BB204" s="115"/>
      <c r="BC204" s="116"/>
      <c r="BD204" s="115"/>
      <c r="BE204" s="116"/>
      <c r="BF204" s="117"/>
      <c r="BG204" s="83"/>
      <c r="BH204" s="83"/>
      <c r="BI204" s="218"/>
      <c r="BJ204" s="113"/>
      <c r="BK204" s="83"/>
      <c r="BL204" s="113"/>
      <c r="BM204" s="114"/>
      <c r="BN204" s="115"/>
      <c r="BO204" s="116"/>
      <c r="BP204" s="115"/>
      <c r="BQ204" s="116"/>
      <c r="BR204" s="117"/>
      <c r="BS204" s="83"/>
      <c r="BT204" s="83"/>
      <c r="BU204" s="218"/>
      <c r="BV204" s="113"/>
      <c r="BW204" s="83"/>
      <c r="BX204" s="113"/>
      <c r="BY204" s="114"/>
      <c r="BZ204" s="115"/>
      <c r="CA204" s="116"/>
      <c r="CB204" s="115"/>
      <c r="CC204" s="116"/>
      <c r="CD204" s="117"/>
      <c r="CE204" s="83"/>
      <c r="CF204" s="83"/>
      <c r="CG204" s="218"/>
      <c r="CH204" s="113"/>
      <c r="CI204" s="83"/>
      <c r="CJ204" s="113"/>
      <c r="CK204" s="114"/>
      <c r="CL204" s="115"/>
      <c r="CM204" s="116"/>
      <c r="CN204" s="115"/>
      <c r="CO204" s="116"/>
      <c r="CP204" s="117"/>
      <c r="CQ204" s="83"/>
      <c r="CR204" s="83"/>
      <c r="CS204" s="218"/>
      <c r="CT204" s="113"/>
      <c r="CU204" s="83"/>
      <c r="CV204" s="113"/>
      <c r="CW204" s="114"/>
      <c r="CX204" s="115"/>
      <c r="CY204" s="116"/>
      <c r="CZ204" s="115"/>
      <c r="DA204" s="116"/>
      <c r="DB204" s="117"/>
      <c r="DC204" s="83"/>
      <c r="DD204" s="83"/>
      <c r="DE204" s="218"/>
      <c r="DF204" s="113"/>
      <c r="DG204" s="83"/>
      <c r="DH204" s="113"/>
      <c r="DI204" s="114"/>
      <c r="DJ204" s="115"/>
      <c r="DK204" s="116"/>
      <c r="DL204" s="115"/>
      <c r="DM204" s="116"/>
      <c r="DN204" s="117"/>
      <c r="DO204" s="83"/>
      <c r="DP204" s="83"/>
      <c r="DQ204" s="218"/>
      <c r="DR204" s="113"/>
      <c r="DS204" s="83"/>
      <c r="DT204" s="113"/>
      <c r="DU204" s="114"/>
      <c r="DV204" s="115"/>
      <c r="DW204" s="116"/>
      <c r="DX204" s="115"/>
      <c r="DY204" s="116"/>
      <c r="DZ204" s="117"/>
      <c r="EA204" s="83"/>
      <c r="EB204" s="83"/>
      <c r="EC204" s="218"/>
      <c r="ED204" s="113"/>
      <c r="EE204" s="83"/>
      <c r="EF204" s="113"/>
      <c r="EG204" s="114"/>
      <c r="EH204" s="115"/>
      <c r="EI204" s="116"/>
      <c r="EJ204" s="115"/>
      <c r="EK204" s="116"/>
      <c r="EL204" s="117"/>
      <c r="EM204" s="83"/>
      <c r="EN204" s="83"/>
      <c r="EO204" s="218"/>
      <c r="EP204" s="113"/>
      <c r="EQ204" s="83"/>
      <c r="ER204" s="113"/>
      <c r="ES204" s="114"/>
      <c r="ET204" s="115"/>
      <c r="EU204" s="116"/>
      <c r="EV204" s="115"/>
      <c r="EW204" s="116"/>
      <c r="EX204" s="117"/>
      <c r="EY204" s="83"/>
      <c r="EZ204" s="83"/>
      <c r="FA204" s="218"/>
      <c r="FB204" s="113"/>
      <c r="FC204" s="83"/>
      <c r="FD204" s="113"/>
      <c r="FE204" s="114"/>
      <c r="FF204" s="115"/>
      <c r="FG204" s="116"/>
      <c r="FH204" s="115"/>
      <c r="FI204" s="116"/>
      <c r="FJ204" s="117"/>
      <c r="FK204" s="83"/>
      <c r="FL204" s="83"/>
      <c r="FM204" s="218"/>
      <c r="FN204" s="113"/>
      <c r="FO204" s="83"/>
      <c r="FP204" s="113"/>
      <c r="FQ204" s="114"/>
      <c r="FR204" s="115"/>
      <c r="FS204" s="116"/>
      <c r="FT204" s="115"/>
      <c r="FU204" s="116"/>
      <c r="FV204" s="117"/>
      <c r="FW204" s="83"/>
      <c r="FX204" s="83"/>
      <c r="FY204" s="218"/>
      <c r="FZ204" s="113"/>
      <c r="GA204" s="83"/>
      <c r="GB204" s="113"/>
      <c r="GC204" s="114"/>
      <c r="GD204" s="115"/>
      <c r="GE204" s="116"/>
      <c r="GF204" s="115"/>
      <c r="GG204" s="116"/>
      <c r="GH204" s="117"/>
      <c r="GI204" s="83"/>
      <c r="GJ204" s="83"/>
      <c r="GK204" s="218"/>
      <c r="GL204" s="113"/>
      <c r="GM204" s="83"/>
      <c r="GN204" s="113"/>
      <c r="GO204" s="114"/>
      <c r="GP204" s="115"/>
      <c r="GQ204" s="116"/>
      <c r="GR204" s="115"/>
      <c r="GS204" s="116"/>
      <c r="GT204" s="117"/>
      <c r="GU204" s="83"/>
      <c r="GV204" s="83"/>
      <c r="GW204" s="218"/>
      <c r="GX204" s="113"/>
      <c r="GY204" s="83"/>
      <c r="GZ204" s="113"/>
      <c r="HA204" s="114"/>
      <c r="HB204" s="115"/>
      <c r="HC204" s="116"/>
      <c r="HD204" s="115"/>
      <c r="HE204" s="116"/>
      <c r="HF204" s="117"/>
      <c r="HG204" s="83"/>
      <c r="HH204" s="83"/>
      <c r="HI204" s="218"/>
      <c r="HJ204" s="113"/>
      <c r="HK204" s="83"/>
      <c r="HL204" s="113"/>
      <c r="HM204" s="114"/>
      <c r="HN204" s="115"/>
      <c r="HO204" s="116"/>
      <c r="HP204" s="115"/>
      <c r="HQ204" s="116"/>
      <c r="HR204" s="117"/>
      <c r="HS204" s="83"/>
      <c r="HT204" s="83"/>
      <c r="HU204" s="218"/>
      <c r="HV204" s="113"/>
      <c r="HW204" s="83"/>
      <c r="HX204" s="113"/>
      <c r="HY204" s="114"/>
      <c r="HZ204" s="115"/>
      <c r="IA204" s="116"/>
      <c r="IB204" s="115"/>
      <c r="IC204" s="116"/>
      <c r="ID204" s="117"/>
      <c r="IE204" s="83"/>
      <c r="IF204" s="83"/>
      <c r="IG204" s="218"/>
      <c r="IH204" s="113"/>
      <c r="II204" s="83"/>
      <c r="IJ204" s="113"/>
      <c r="IK204" s="114"/>
      <c r="IL204" s="115"/>
      <c r="IM204" s="116"/>
      <c r="IN204" s="115"/>
      <c r="IO204" s="116"/>
      <c r="IP204" s="117"/>
      <c r="IQ204" s="83"/>
      <c r="IR204" s="83"/>
      <c r="IS204" s="218"/>
      <c r="IT204" s="113"/>
      <c r="IU204" s="83"/>
      <c r="IV204" s="113"/>
    </row>
    <row r="205" spans="1:256" s="60" customFormat="1" ht="63.75" x14ac:dyDescent="0.2">
      <c r="A205" s="61" t="s">
        <v>215</v>
      </c>
      <c r="B205" s="62" t="s">
        <v>339</v>
      </c>
      <c r="C205" s="66">
        <v>275</v>
      </c>
      <c r="D205" s="62"/>
      <c r="E205" s="63">
        <v>900</v>
      </c>
      <c r="F205" s="224">
        <v>900</v>
      </c>
      <c r="G205" s="67">
        <f t="shared" si="35"/>
        <v>0</v>
      </c>
      <c r="H205" s="63">
        <v>900</v>
      </c>
      <c r="I205" s="67">
        <f>(H205-F205)/F205</f>
        <v>0</v>
      </c>
      <c r="J205" s="64">
        <v>33600</v>
      </c>
      <c r="K205" s="65" t="s">
        <v>707</v>
      </c>
      <c r="L205" s="96" t="s">
        <v>710</v>
      </c>
      <c r="M205" s="218"/>
      <c r="N205" s="113"/>
      <c r="O205" s="83"/>
      <c r="P205" s="113"/>
      <c r="Q205" s="114"/>
      <c r="R205" s="115"/>
      <c r="S205" s="116"/>
      <c r="T205" s="115"/>
      <c r="U205" s="116"/>
      <c r="V205" s="117"/>
      <c r="W205" s="83"/>
      <c r="X205" s="83"/>
      <c r="Y205" s="218"/>
      <c r="Z205" s="113"/>
      <c r="AA205" s="83"/>
      <c r="AB205" s="113"/>
      <c r="AC205" s="114"/>
      <c r="AD205" s="115"/>
      <c r="AE205" s="116"/>
      <c r="AF205" s="115"/>
      <c r="AG205" s="116"/>
      <c r="AH205" s="117"/>
      <c r="AI205" s="83"/>
      <c r="AJ205" s="83"/>
      <c r="AK205" s="218"/>
      <c r="AL205" s="113"/>
      <c r="AM205" s="83"/>
      <c r="AN205" s="113"/>
      <c r="AO205" s="114"/>
      <c r="AP205" s="115"/>
      <c r="AQ205" s="116"/>
      <c r="AR205" s="115"/>
      <c r="AS205" s="116"/>
      <c r="AT205" s="117"/>
      <c r="AU205" s="83"/>
      <c r="AV205" s="83"/>
      <c r="AW205" s="218"/>
      <c r="AX205" s="113"/>
      <c r="AY205" s="83"/>
      <c r="AZ205" s="113"/>
      <c r="BA205" s="114"/>
      <c r="BB205" s="115"/>
      <c r="BC205" s="116"/>
      <c r="BD205" s="115"/>
      <c r="BE205" s="116"/>
      <c r="BF205" s="117"/>
      <c r="BG205" s="83"/>
      <c r="BH205" s="83"/>
      <c r="BI205" s="218"/>
      <c r="BJ205" s="113"/>
      <c r="BK205" s="83"/>
      <c r="BL205" s="113"/>
      <c r="BM205" s="114"/>
      <c r="BN205" s="115"/>
      <c r="BO205" s="116"/>
      <c r="BP205" s="115"/>
      <c r="BQ205" s="116"/>
      <c r="BR205" s="117"/>
      <c r="BS205" s="83"/>
      <c r="BT205" s="83"/>
      <c r="BU205" s="218"/>
      <c r="BV205" s="113"/>
      <c r="BW205" s="83"/>
      <c r="BX205" s="113"/>
      <c r="BY205" s="114"/>
      <c r="BZ205" s="115"/>
      <c r="CA205" s="116"/>
      <c r="CB205" s="115"/>
      <c r="CC205" s="116"/>
      <c r="CD205" s="117"/>
      <c r="CE205" s="83"/>
      <c r="CF205" s="83"/>
      <c r="CG205" s="218"/>
      <c r="CH205" s="113"/>
      <c r="CI205" s="83"/>
      <c r="CJ205" s="113"/>
      <c r="CK205" s="114"/>
      <c r="CL205" s="115"/>
      <c r="CM205" s="116"/>
      <c r="CN205" s="115"/>
      <c r="CO205" s="116"/>
      <c r="CP205" s="117"/>
      <c r="CQ205" s="83"/>
      <c r="CR205" s="83"/>
      <c r="CS205" s="218"/>
      <c r="CT205" s="113"/>
      <c r="CU205" s="83"/>
      <c r="CV205" s="113"/>
      <c r="CW205" s="114"/>
      <c r="CX205" s="115"/>
      <c r="CY205" s="116"/>
      <c r="CZ205" s="115"/>
      <c r="DA205" s="116"/>
      <c r="DB205" s="117"/>
      <c r="DC205" s="83"/>
      <c r="DD205" s="83"/>
      <c r="DE205" s="218"/>
      <c r="DF205" s="113"/>
      <c r="DG205" s="83"/>
      <c r="DH205" s="113"/>
      <c r="DI205" s="114"/>
      <c r="DJ205" s="115"/>
      <c r="DK205" s="116"/>
      <c r="DL205" s="115"/>
      <c r="DM205" s="116"/>
      <c r="DN205" s="117"/>
      <c r="DO205" s="83"/>
      <c r="DP205" s="83"/>
      <c r="DQ205" s="218"/>
      <c r="DR205" s="113"/>
      <c r="DS205" s="83"/>
      <c r="DT205" s="113"/>
      <c r="DU205" s="114"/>
      <c r="DV205" s="115"/>
      <c r="DW205" s="116"/>
      <c r="DX205" s="115"/>
      <c r="DY205" s="116"/>
      <c r="DZ205" s="117"/>
      <c r="EA205" s="83"/>
      <c r="EB205" s="83"/>
      <c r="EC205" s="218"/>
      <c r="ED205" s="113"/>
      <c r="EE205" s="83"/>
      <c r="EF205" s="113"/>
      <c r="EG205" s="114"/>
      <c r="EH205" s="115"/>
      <c r="EI205" s="116"/>
      <c r="EJ205" s="115"/>
      <c r="EK205" s="116"/>
      <c r="EL205" s="117"/>
      <c r="EM205" s="83"/>
      <c r="EN205" s="83"/>
      <c r="EO205" s="218"/>
      <c r="EP205" s="113"/>
      <c r="EQ205" s="83"/>
      <c r="ER205" s="113"/>
      <c r="ES205" s="114"/>
      <c r="ET205" s="115"/>
      <c r="EU205" s="116"/>
      <c r="EV205" s="115"/>
      <c r="EW205" s="116"/>
      <c r="EX205" s="117"/>
      <c r="EY205" s="83"/>
      <c r="EZ205" s="83"/>
      <c r="FA205" s="218"/>
      <c r="FB205" s="113"/>
      <c r="FC205" s="83"/>
      <c r="FD205" s="113"/>
      <c r="FE205" s="114"/>
      <c r="FF205" s="115"/>
      <c r="FG205" s="116"/>
      <c r="FH205" s="115"/>
      <c r="FI205" s="116"/>
      <c r="FJ205" s="117"/>
      <c r="FK205" s="83"/>
      <c r="FL205" s="83"/>
      <c r="FM205" s="218"/>
      <c r="FN205" s="113"/>
      <c r="FO205" s="83"/>
      <c r="FP205" s="113"/>
      <c r="FQ205" s="114"/>
      <c r="FR205" s="115"/>
      <c r="FS205" s="116"/>
      <c r="FT205" s="115"/>
      <c r="FU205" s="116"/>
      <c r="FV205" s="117"/>
      <c r="FW205" s="83"/>
      <c r="FX205" s="83"/>
      <c r="FY205" s="218"/>
      <c r="FZ205" s="113"/>
      <c r="GA205" s="83"/>
      <c r="GB205" s="113"/>
      <c r="GC205" s="114"/>
      <c r="GD205" s="115"/>
      <c r="GE205" s="116"/>
      <c r="GF205" s="115"/>
      <c r="GG205" s="116"/>
      <c r="GH205" s="117"/>
      <c r="GI205" s="83"/>
      <c r="GJ205" s="83"/>
      <c r="GK205" s="218"/>
      <c r="GL205" s="113"/>
      <c r="GM205" s="83"/>
      <c r="GN205" s="113"/>
      <c r="GO205" s="114"/>
      <c r="GP205" s="115"/>
      <c r="GQ205" s="116"/>
      <c r="GR205" s="115"/>
      <c r="GS205" s="116"/>
      <c r="GT205" s="117"/>
      <c r="GU205" s="83"/>
      <c r="GV205" s="83"/>
      <c r="GW205" s="218"/>
      <c r="GX205" s="113"/>
      <c r="GY205" s="83"/>
      <c r="GZ205" s="113"/>
      <c r="HA205" s="114"/>
      <c r="HB205" s="115"/>
      <c r="HC205" s="116"/>
      <c r="HD205" s="115"/>
      <c r="HE205" s="116"/>
      <c r="HF205" s="117"/>
      <c r="HG205" s="83"/>
      <c r="HH205" s="83"/>
      <c r="HI205" s="218"/>
      <c r="HJ205" s="113"/>
      <c r="HK205" s="83"/>
      <c r="HL205" s="113"/>
      <c r="HM205" s="114"/>
      <c r="HN205" s="115"/>
      <c r="HO205" s="116"/>
      <c r="HP205" s="115"/>
      <c r="HQ205" s="116"/>
      <c r="HR205" s="117"/>
      <c r="HS205" s="83"/>
      <c r="HT205" s="83"/>
      <c r="HU205" s="218"/>
      <c r="HV205" s="113"/>
      <c r="HW205" s="83"/>
      <c r="HX205" s="113"/>
      <c r="HY205" s="114"/>
      <c r="HZ205" s="115"/>
      <c r="IA205" s="116"/>
      <c r="IB205" s="115"/>
      <c r="IC205" s="116"/>
      <c r="ID205" s="117"/>
      <c r="IE205" s="83"/>
      <c r="IF205" s="83"/>
      <c r="IG205" s="218"/>
      <c r="IH205" s="113"/>
      <c r="II205" s="83"/>
      <c r="IJ205" s="113"/>
      <c r="IK205" s="114"/>
      <c r="IL205" s="115"/>
      <c r="IM205" s="116"/>
      <c r="IN205" s="115"/>
      <c r="IO205" s="116"/>
      <c r="IP205" s="117"/>
      <c r="IQ205" s="83"/>
      <c r="IR205" s="83"/>
      <c r="IS205" s="218"/>
      <c r="IT205" s="113"/>
      <c r="IU205" s="83"/>
      <c r="IV205" s="113"/>
    </row>
    <row r="206" spans="1:256" s="60" customFormat="1" ht="38.25" x14ac:dyDescent="0.2">
      <c r="A206" s="61" t="s">
        <v>128</v>
      </c>
      <c r="B206" s="62" t="s">
        <v>339</v>
      </c>
      <c r="C206" s="66">
        <v>472</v>
      </c>
      <c r="D206" s="62"/>
      <c r="E206" s="63">
        <v>45</v>
      </c>
      <c r="F206" s="224">
        <v>45</v>
      </c>
      <c r="G206" s="67">
        <f>+(F206-E206)/E206</f>
        <v>0</v>
      </c>
      <c r="H206" s="63">
        <v>45</v>
      </c>
      <c r="I206" s="67">
        <f>+(H206-F206)/F206</f>
        <v>0</v>
      </c>
      <c r="J206" s="64">
        <v>33600</v>
      </c>
      <c r="K206" s="65"/>
      <c r="L206" s="96" t="s">
        <v>321</v>
      </c>
      <c r="M206" s="218"/>
      <c r="N206" s="113"/>
      <c r="O206" s="83"/>
      <c r="P206" s="113"/>
      <c r="Q206" s="114"/>
      <c r="R206" s="115"/>
      <c r="S206" s="116"/>
      <c r="T206" s="115"/>
      <c r="U206" s="116"/>
      <c r="V206" s="117"/>
      <c r="W206" s="83"/>
      <c r="X206" s="83"/>
      <c r="Y206" s="218"/>
      <c r="Z206" s="113"/>
      <c r="AA206" s="83"/>
      <c r="AB206" s="113"/>
      <c r="AC206" s="114"/>
      <c r="AD206" s="115"/>
      <c r="AE206" s="116"/>
      <c r="AF206" s="115"/>
      <c r="AG206" s="116"/>
      <c r="AH206" s="117"/>
      <c r="AI206" s="83"/>
      <c r="AJ206" s="83"/>
      <c r="AK206" s="218"/>
      <c r="AL206" s="113"/>
      <c r="AM206" s="83"/>
      <c r="AN206" s="113"/>
      <c r="AO206" s="114"/>
      <c r="AP206" s="115"/>
      <c r="AQ206" s="116"/>
      <c r="AR206" s="115"/>
      <c r="AS206" s="116"/>
      <c r="AT206" s="117"/>
      <c r="AU206" s="83"/>
      <c r="AV206" s="83"/>
      <c r="AW206" s="218"/>
      <c r="AX206" s="113"/>
      <c r="AY206" s="83"/>
      <c r="AZ206" s="113"/>
      <c r="BA206" s="114"/>
      <c r="BB206" s="115"/>
      <c r="BC206" s="116"/>
      <c r="BD206" s="115"/>
      <c r="BE206" s="116"/>
      <c r="BF206" s="117"/>
      <c r="BG206" s="83"/>
      <c r="BH206" s="83"/>
      <c r="BI206" s="218"/>
      <c r="BJ206" s="113"/>
      <c r="BK206" s="83"/>
      <c r="BL206" s="113"/>
      <c r="BM206" s="114"/>
      <c r="BN206" s="115"/>
      <c r="BO206" s="116"/>
      <c r="BP206" s="115"/>
      <c r="BQ206" s="116"/>
      <c r="BR206" s="117"/>
      <c r="BS206" s="83"/>
      <c r="BT206" s="83"/>
      <c r="BU206" s="218"/>
      <c r="BV206" s="113"/>
      <c r="BW206" s="83"/>
      <c r="BX206" s="113"/>
      <c r="BY206" s="114"/>
      <c r="BZ206" s="115"/>
      <c r="CA206" s="116"/>
      <c r="CB206" s="115"/>
      <c r="CC206" s="116"/>
      <c r="CD206" s="117"/>
      <c r="CE206" s="83"/>
      <c r="CF206" s="83"/>
      <c r="CG206" s="218"/>
      <c r="CH206" s="113"/>
      <c r="CI206" s="83"/>
      <c r="CJ206" s="113"/>
      <c r="CK206" s="114"/>
      <c r="CL206" s="115"/>
      <c r="CM206" s="116"/>
      <c r="CN206" s="115"/>
      <c r="CO206" s="116"/>
      <c r="CP206" s="117"/>
      <c r="CQ206" s="83"/>
      <c r="CR206" s="83"/>
      <c r="CS206" s="218"/>
      <c r="CT206" s="113"/>
      <c r="CU206" s="83"/>
      <c r="CV206" s="113"/>
      <c r="CW206" s="114"/>
      <c r="CX206" s="115"/>
      <c r="CY206" s="116"/>
      <c r="CZ206" s="115"/>
      <c r="DA206" s="116"/>
      <c r="DB206" s="117"/>
      <c r="DC206" s="83"/>
      <c r="DD206" s="83"/>
      <c r="DE206" s="218"/>
      <c r="DF206" s="113"/>
      <c r="DG206" s="83"/>
      <c r="DH206" s="113"/>
      <c r="DI206" s="114"/>
      <c r="DJ206" s="115"/>
      <c r="DK206" s="116"/>
      <c r="DL206" s="115"/>
      <c r="DM206" s="116"/>
      <c r="DN206" s="117"/>
      <c r="DO206" s="83"/>
      <c r="DP206" s="83"/>
      <c r="DQ206" s="218"/>
      <c r="DR206" s="113"/>
      <c r="DS206" s="83"/>
      <c r="DT206" s="113"/>
      <c r="DU206" s="114"/>
      <c r="DV206" s="115"/>
      <c r="DW206" s="116"/>
      <c r="DX206" s="115"/>
      <c r="DY206" s="116"/>
      <c r="DZ206" s="117"/>
      <c r="EA206" s="83"/>
      <c r="EB206" s="83"/>
      <c r="EC206" s="218"/>
      <c r="ED206" s="113"/>
      <c r="EE206" s="83"/>
      <c r="EF206" s="113"/>
      <c r="EG206" s="114"/>
      <c r="EH206" s="115"/>
      <c r="EI206" s="116"/>
      <c r="EJ206" s="115"/>
      <c r="EK206" s="116"/>
      <c r="EL206" s="117"/>
      <c r="EM206" s="83"/>
      <c r="EN206" s="83"/>
      <c r="EO206" s="218"/>
      <c r="EP206" s="113"/>
      <c r="EQ206" s="83"/>
      <c r="ER206" s="113"/>
      <c r="ES206" s="114"/>
      <c r="ET206" s="115"/>
      <c r="EU206" s="116"/>
      <c r="EV206" s="115"/>
      <c r="EW206" s="116"/>
      <c r="EX206" s="117"/>
      <c r="EY206" s="83"/>
      <c r="EZ206" s="83"/>
      <c r="FA206" s="218"/>
      <c r="FB206" s="113"/>
      <c r="FC206" s="83"/>
      <c r="FD206" s="113"/>
      <c r="FE206" s="114"/>
      <c r="FF206" s="115"/>
      <c r="FG206" s="116"/>
      <c r="FH206" s="115"/>
      <c r="FI206" s="116"/>
      <c r="FJ206" s="117"/>
      <c r="FK206" s="83"/>
      <c r="FL206" s="83"/>
      <c r="FM206" s="218"/>
      <c r="FN206" s="113"/>
      <c r="FO206" s="83"/>
      <c r="FP206" s="113"/>
      <c r="FQ206" s="114"/>
      <c r="FR206" s="115"/>
      <c r="FS206" s="116"/>
      <c r="FT206" s="115"/>
      <c r="FU206" s="116"/>
      <c r="FV206" s="117"/>
      <c r="FW206" s="83"/>
      <c r="FX206" s="83"/>
      <c r="FY206" s="218"/>
      <c r="FZ206" s="113"/>
      <c r="GA206" s="83"/>
      <c r="GB206" s="113"/>
      <c r="GC206" s="114"/>
      <c r="GD206" s="115"/>
      <c r="GE206" s="116"/>
      <c r="GF206" s="115"/>
      <c r="GG206" s="116"/>
      <c r="GH206" s="117"/>
      <c r="GI206" s="83"/>
      <c r="GJ206" s="83"/>
      <c r="GK206" s="218"/>
      <c r="GL206" s="113"/>
      <c r="GM206" s="83"/>
      <c r="GN206" s="113"/>
      <c r="GO206" s="114"/>
      <c r="GP206" s="115"/>
      <c r="GQ206" s="116"/>
      <c r="GR206" s="115"/>
      <c r="GS206" s="116"/>
      <c r="GT206" s="117"/>
      <c r="GU206" s="83"/>
      <c r="GV206" s="83"/>
      <c r="GW206" s="218"/>
      <c r="GX206" s="113"/>
      <c r="GY206" s="83"/>
      <c r="GZ206" s="113"/>
      <c r="HA206" s="114"/>
      <c r="HB206" s="115"/>
      <c r="HC206" s="116"/>
      <c r="HD206" s="115"/>
      <c r="HE206" s="116"/>
      <c r="HF206" s="117"/>
      <c r="HG206" s="83"/>
      <c r="HH206" s="83"/>
      <c r="HI206" s="218"/>
      <c r="HJ206" s="113"/>
      <c r="HK206" s="83"/>
      <c r="HL206" s="113"/>
      <c r="HM206" s="114"/>
      <c r="HN206" s="115"/>
      <c r="HO206" s="116"/>
      <c r="HP206" s="115"/>
      <c r="HQ206" s="116"/>
      <c r="HR206" s="117"/>
      <c r="HS206" s="83"/>
      <c r="HT206" s="83"/>
      <c r="HU206" s="218"/>
      <c r="HV206" s="113"/>
      <c r="HW206" s="83"/>
      <c r="HX206" s="113"/>
      <c r="HY206" s="114"/>
      <c r="HZ206" s="115"/>
      <c r="IA206" s="116"/>
      <c r="IB206" s="115"/>
      <c r="IC206" s="116"/>
      <c r="ID206" s="117"/>
      <c r="IE206" s="83"/>
      <c r="IF206" s="83"/>
      <c r="IG206" s="218"/>
      <c r="IH206" s="113"/>
      <c r="II206" s="83"/>
      <c r="IJ206" s="113"/>
      <c r="IK206" s="114"/>
      <c r="IL206" s="115"/>
      <c r="IM206" s="116"/>
      <c r="IN206" s="115"/>
      <c r="IO206" s="116"/>
      <c r="IP206" s="117"/>
      <c r="IQ206" s="83"/>
      <c r="IR206" s="83"/>
      <c r="IS206" s="218"/>
      <c r="IT206" s="113"/>
      <c r="IU206" s="83"/>
      <c r="IV206" s="113"/>
    </row>
    <row r="207" spans="1:256" s="60" customFormat="1" ht="63.75" x14ac:dyDescent="0.2">
      <c r="A207" s="61" t="s">
        <v>668</v>
      </c>
      <c r="B207" s="62" t="s">
        <v>339</v>
      </c>
      <c r="C207" s="66">
        <v>384</v>
      </c>
      <c r="D207" s="62"/>
      <c r="E207" s="63">
        <v>75</v>
      </c>
      <c r="F207" s="224">
        <v>75</v>
      </c>
      <c r="G207" s="67">
        <f>+(F207-E207)/E207</f>
        <v>0</v>
      </c>
      <c r="H207" s="63">
        <v>75</v>
      </c>
      <c r="I207" s="67">
        <v>0</v>
      </c>
      <c r="J207" s="64">
        <v>33600</v>
      </c>
      <c r="K207" s="65" t="s">
        <v>711</v>
      </c>
      <c r="L207" s="96" t="s">
        <v>669</v>
      </c>
      <c r="M207" s="218"/>
      <c r="N207" s="113"/>
      <c r="O207" s="83"/>
      <c r="P207" s="113"/>
      <c r="Q207" s="114"/>
      <c r="R207" s="115"/>
      <c r="S207" s="116"/>
      <c r="T207" s="115"/>
      <c r="U207" s="116"/>
      <c r="V207" s="117"/>
      <c r="W207" s="83"/>
      <c r="X207" s="83"/>
      <c r="Y207" s="218"/>
      <c r="Z207" s="113"/>
      <c r="AA207" s="83"/>
      <c r="AB207" s="113"/>
      <c r="AC207" s="114"/>
      <c r="AD207" s="115"/>
      <c r="AE207" s="116"/>
      <c r="AF207" s="115"/>
      <c r="AG207" s="116"/>
      <c r="AH207" s="117"/>
      <c r="AI207" s="83"/>
      <c r="AJ207" s="83"/>
      <c r="AK207" s="218"/>
      <c r="AL207" s="113"/>
      <c r="AM207" s="83"/>
      <c r="AN207" s="113"/>
      <c r="AO207" s="114"/>
      <c r="AP207" s="115"/>
      <c r="AQ207" s="116"/>
      <c r="AR207" s="115"/>
      <c r="AS207" s="116"/>
      <c r="AT207" s="117"/>
      <c r="AU207" s="83"/>
      <c r="AV207" s="83"/>
      <c r="AW207" s="218"/>
      <c r="AX207" s="113"/>
      <c r="AY207" s="83"/>
      <c r="AZ207" s="113"/>
      <c r="BA207" s="114"/>
      <c r="BB207" s="115"/>
      <c r="BC207" s="116"/>
      <c r="BD207" s="115"/>
      <c r="BE207" s="116"/>
      <c r="BF207" s="117"/>
      <c r="BG207" s="83"/>
      <c r="BH207" s="83"/>
      <c r="BI207" s="218"/>
      <c r="BJ207" s="113"/>
      <c r="BK207" s="83"/>
      <c r="BL207" s="113"/>
      <c r="BM207" s="114"/>
      <c r="BN207" s="115"/>
      <c r="BO207" s="116"/>
      <c r="BP207" s="115"/>
      <c r="BQ207" s="116"/>
      <c r="BR207" s="117"/>
      <c r="BS207" s="83"/>
      <c r="BT207" s="83"/>
      <c r="BU207" s="218"/>
      <c r="BV207" s="113"/>
      <c r="BW207" s="83"/>
      <c r="BX207" s="113"/>
      <c r="BY207" s="114"/>
      <c r="BZ207" s="115"/>
      <c r="CA207" s="116"/>
      <c r="CB207" s="115"/>
      <c r="CC207" s="116"/>
      <c r="CD207" s="117"/>
      <c r="CE207" s="83"/>
      <c r="CF207" s="83"/>
      <c r="CG207" s="218"/>
      <c r="CH207" s="113"/>
      <c r="CI207" s="83"/>
      <c r="CJ207" s="113"/>
      <c r="CK207" s="114"/>
      <c r="CL207" s="115"/>
      <c r="CM207" s="116"/>
      <c r="CN207" s="115"/>
      <c r="CO207" s="116"/>
      <c r="CP207" s="117"/>
      <c r="CQ207" s="83"/>
      <c r="CR207" s="83"/>
      <c r="CS207" s="218"/>
      <c r="CT207" s="113"/>
      <c r="CU207" s="83"/>
      <c r="CV207" s="113"/>
      <c r="CW207" s="114"/>
      <c r="CX207" s="115"/>
      <c r="CY207" s="116"/>
      <c r="CZ207" s="115"/>
      <c r="DA207" s="116"/>
      <c r="DB207" s="117"/>
      <c r="DC207" s="83"/>
      <c r="DD207" s="83"/>
      <c r="DE207" s="218"/>
      <c r="DF207" s="113"/>
      <c r="DG207" s="83"/>
      <c r="DH207" s="113"/>
      <c r="DI207" s="114"/>
      <c r="DJ207" s="115"/>
      <c r="DK207" s="116"/>
      <c r="DL207" s="115"/>
      <c r="DM207" s="116"/>
      <c r="DN207" s="117"/>
      <c r="DO207" s="83"/>
      <c r="DP207" s="83"/>
      <c r="DQ207" s="218"/>
      <c r="DR207" s="113"/>
      <c r="DS207" s="83"/>
      <c r="DT207" s="113"/>
      <c r="DU207" s="114"/>
      <c r="DV207" s="115"/>
      <c r="DW207" s="116"/>
      <c r="DX207" s="115"/>
      <c r="DY207" s="116"/>
      <c r="DZ207" s="117"/>
      <c r="EA207" s="83"/>
      <c r="EB207" s="83"/>
      <c r="EC207" s="218"/>
      <c r="ED207" s="113"/>
      <c r="EE207" s="83"/>
      <c r="EF207" s="113"/>
      <c r="EG207" s="114"/>
      <c r="EH207" s="115"/>
      <c r="EI207" s="116"/>
      <c r="EJ207" s="115"/>
      <c r="EK207" s="116"/>
      <c r="EL207" s="117"/>
      <c r="EM207" s="83"/>
      <c r="EN207" s="83"/>
      <c r="EO207" s="218"/>
      <c r="EP207" s="113"/>
      <c r="EQ207" s="83"/>
      <c r="ER207" s="113"/>
      <c r="ES207" s="114"/>
      <c r="ET207" s="115"/>
      <c r="EU207" s="116"/>
      <c r="EV207" s="115"/>
      <c r="EW207" s="116"/>
      <c r="EX207" s="117"/>
      <c r="EY207" s="83"/>
      <c r="EZ207" s="83"/>
      <c r="FA207" s="218"/>
      <c r="FB207" s="113"/>
      <c r="FC207" s="83"/>
      <c r="FD207" s="113"/>
      <c r="FE207" s="114"/>
      <c r="FF207" s="115"/>
      <c r="FG207" s="116"/>
      <c r="FH207" s="115"/>
      <c r="FI207" s="116"/>
      <c r="FJ207" s="117"/>
      <c r="FK207" s="83"/>
      <c r="FL207" s="83"/>
      <c r="FM207" s="218"/>
      <c r="FN207" s="113"/>
      <c r="FO207" s="83"/>
      <c r="FP207" s="113"/>
      <c r="FQ207" s="114"/>
      <c r="FR207" s="115"/>
      <c r="FS207" s="116"/>
      <c r="FT207" s="115"/>
      <c r="FU207" s="116"/>
      <c r="FV207" s="117"/>
      <c r="FW207" s="83"/>
      <c r="FX207" s="83"/>
      <c r="FY207" s="218"/>
      <c r="FZ207" s="113"/>
      <c r="GA207" s="83"/>
      <c r="GB207" s="113"/>
      <c r="GC207" s="114"/>
      <c r="GD207" s="115"/>
      <c r="GE207" s="116"/>
      <c r="GF207" s="115"/>
      <c r="GG207" s="116"/>
      <c r="GH207" s="117"/>
      <c r="GI207" s="83"/>
      <c r="GJ207" s="83"/>
      <c r="GK207" s="218"/>
      <c r="GL207" s="113"/>
      <c r="GM207" s="83"/>
      <c r="GN207" s="113"/>
      <c r="GO207" s="114"/>
      <c r="GP207" s="115"/>
      <c r="GQ207" s="116"/>
      <c r="GR207" s="115"/>
      <c r="GS207" s="116"/>
      <c r="GT207" s="117"/>
      <c r="GU207" s="83"/>
      <c r="GV207" s="83"/>
      <c r="GW207" s="218"/>
      <c r="GX207" s="113"/>
      <c r="GY207" s="83"/>
      <c r="GZ207" s="113"/>
      <c r="HA207" s="114"/>
      <c r="HB207" s="115"/>
      <c r="HC207" s="116"/>
      <c r="HD207" s="115"/>
      <c r="HE207" s="116"/>
      <c r="HF207" s="117"/>
      <c r="HG207" s="83"/>
      <c r="HH207" s="83"/>
      <c r="HI207" s="218"/>
      <c r="HJ207" s="113"/>
      <c r="HK207" s="83"/>
      <c r="HL207" s="113"/>
      <c r="HM207" s="114"/>
      <c r="HN207" s="115"/>
      <c r="HO207" s="116"/>
      <c r="HP207" s="115"/>
      <c r="HQ207" s="116"/>
      <c r="HR207" s="117"/>
      <c r="HS207" s="83"/>
      <c r="HT207" s="83"/>
      <c r="HU207" s="218"/>
      <c r="HV207" s="113"/>
      <c r="HW207" s="83"/>
      <c r="HX207" s="113"/>
      <c r="HY207" s="114"/>
      <c r="HZ207" s="115"/>
      <c r="IA207" s="116"/>
      <c r="IB207" s="115"/>
      <c r="IC207" s="116"/>
      <c r="ID207" s="117"/>
      <c r="IE207" s="83"/>
      <c r="IF207" s="83"/>
      <c r="IG207" s="218"/>
      <c r="IH207" s="113"/>
      <c r="II207" s="83"/>
      <c r="IJ207" s="113"/>
      <c r="IK207" s="114"/>
      <c r="IL207" s="115"/>
      <c r="IM207" s="116"/>
      <c r="IN207" s="115"/>
      <c r="IO207" s="116"/>
      <c r="IP207" s="117"/>
      <c r="IQ207" s="83"/>
      <c r="IR207" s="83"/>
      <c r="IS207" s="218"/>
      <c r="IT207" s="113"/>
      <c r="IU207" s="83"/>
      <c r="IV207" s="113"/>
    </row>
    <row r="208" spans="1:256" s="60" customFormat="1" ht="22.5" customHeight="1" x14ac:dyDescent="0.2">
      <c r="A208" s="170" t="s">
        <v>550</v>
      </c>
      <c r="B208" s="171"/>
      <c r="C208" s="171"/>
      <c r="D208" s="171"/>
      <c r="E208" s="173"/>
      <c r="F208" s="225"/>
      <c r="G208" s="176"/>
      <c r="H208" s="173"/>
      <c r="I208" s="176" t="s">
        <v>193</v>
      </c>
      <c r="J208" s="174"/>
      <c r="K208" s="175"/>
      <c r="L208" s="219"/>
      <c r="M208" s="218"/>
      <c r="N208" s="113"/>
      <c r="O208" s="83"/>
      <c r="P208" s="113"/>
      <c r="Q208" s="114"/>
      <c r="R208" s="115"/>
      <c r="S208" s="116"/>
      <c r="T208" s="115"/>
      <c r="U208" s="116"/>
      <c r="V208" s="117"/>
      <c r="W208" s="83"/>
      <c r="X208" s="83"/>
      <c r="Y208" s="218"/>
      <c r="Z208" s="113"/>
      <c r="AA208" s="83"/>
      <c r="AB208" s="113"/>
      <c r="AC208" s="114"/>
      <c r="AD208" s="115"/>
      <c r="AE208" s="116"/>
      <c r="AF208" s="115"/>
      <c r="AG208" s="116"/>
      <c r="AH208" s="117"/>
      <c r="AI208" s="83"/>
      <c r="AJ208" s="83"/>
      <c r="AK208" s="218"/>
      <c r="AL208" s="113"/>
      <c r="AM208" s="83"/>
      <c r="AN208" s="113"/>
      <c r="AO208" s="114"/>
      <c r="AP208" s="115"/>
      <c r="AQ208" s="116"/>
      <c r="AR208" s="115"/>
      <c r="AS208" s="116"/>
      <c r="AT208" s="117"/>
      <c r="AU208" s="83"/>
      <c r="AV208" s="83"/>
      <c r="AW208" s="218"/>
      <c r="AX208" s="113"/>
      <c r="AY208" s="83"/>
      <c r="AZ208" s="113"/>
      <c r="BA208" s="114"/>
      <c r="BB208" s="115"/>
      <c r="BC208" s="116"/>
      <c r="BD208" s="115"/>
      <c r="BE208" s="116"/>
      <c r="BF208" s="117"/>
      <c r="BG208" s="83"/>
      <c r="BH208" s="83"/>
      <c r="BI208" s="218"/>
      <c r="BJ208" s="113"/>
      <c r="BK208" s="83"/>
      <c r="BL208" s="113"/>
      <c r="BM208" s="114"/>
      <c r="BN208" s="115"/>
      <c r="BO208" s="116"/>
      <c r="BP208" s="115"/>
      <c r="BQ208" s="116"/>
      <c r="BR208" s="117"/>
      <c r="BS208" s="83"/>
      <c r="BT208" s="83"/>
      <c r="BU208" s="218"/>
      <c r="BV208" s="113"/>
      <c r="BW208" s="83"/>
      <c r="BX208" s="113"/>
      <c r="BY208" s="114"/>
      <c r="BZ208" s="115"/>
      <c r="CA208" s="116"/>
      <c r="CB208" s="115"/>
      <c r="CC208" s="116"/>
      <c r="CD208" s="117"/>
      <c r="CE208" s="83"/>
      <c r="CF208" s="83"/>
      <c r="CG208" s="218"/>
      <c r="CH208" s="113"/>
      <c r="CI208" s="83"/>
      <c r="CJ208" s="113"/>
      <c r="CK208" s="114"/>
      <c r="CL208" s="115"/>
      <c r="CM208" s="116"/>
      <c r="CN208" s="115"/>
      <c r="CO208" s="116"/>
      <c r="CP208" s="117"/>
      <c r="CQ208" s="83"/>
      <c r="CR208" s="83"/>
      <c r="CS208" s="218"/>
      <c r="CT208" s="113"/>
      <c r="CU208" s="83"/>
      <c r="CV208" s="113"/>
      <c r="CW208" s="114"/>
      <c r="CX208" s="115"/>
      <c r="CY208" s="116"/>
      <c r="CZ208" s="115"/>
      <c r="DA208" s="116"/>
      <c r="DB208" s="117"/>
      <c r="DC208" s="83"/>
      <c r="DD208" s="83"/>
      <c r="DE208" s="218"/>
      <c r="DF208" s="113"/>
      <c r="DG208" s="83"/>
      <c r="DH208" s="113"/>
      <c r="DI208" s="114"/>
      <c r="DJ208" s="115"/>
      <c r="DK208" s="116"/>
      <c r="DL208" s="115"/>
      <c r="DM208" s="116"/>
      <c r="DN208" s="117"/>
      <c r="DO208" s="83"/>
      <c r="DP208" s="83"/>
      <c r="DQ208" s="218"/>
      <c r="DR208" s="113"/>
      <c r="DS208" s="83"/>
      <c r="DT208" s="113"/>
      <c r="DU208" s="114"/>
      <c r="DV208" s="115"/>
      <c r="DW208" s="116"/>
      <c r="DX208" s="115"/>
      <c r="DY208" s="116"/>
      <c r="DZ208" s="117"/>
      <c r="EA208" s="83"/>
      <c r="EB208" s="83"/>
      <c r="EC208" s="218"/>
      <c r="ED208" s="113"/>
      <c r="EE208" s="83"/>
      <c r="EF208" s="113"/>
      <c r="EG208" s="114"/>
      <c r="EH208" s="115"/>
      <c r="EI208" s="116"/>
      <c r="EJ208" s="115"/>
      <c r="EK208" s="116"/>
      <c r="EL208" s="117"/>
      <c r="EM208" s="83"/>
      <c r="EN208" s="83"/>
      <c r="EO208" s="218"/>
      <c r="EP208" s="113"/>
      <c r="EQ208" s="83"/>
      <c r="ER208" s="113"/>
      <c r="ES208" s="114"/>
      <c r="ET208" s="115"/>
      <c r="EU208" s="116"/>
      <c r="EV208" s="115"/>
      <c r="EW208" s="116"/>
      <c r="EX208" s="117"/>
      <c r="EY208" s="83"/>
      <c r="EZ208" s="83"/>
      <c r="FA208" s="218"/>
      <c r="FB208" s="113"/>
      <c r="FC208" s="83"/>
      <c r="FD208" s="113"/>
      <c r="FE208" s="114"/>
      <c r="FF208" s="115"/>
      <c r="FG208" s="116"/>
      <c r="FH208" s="115"/>
      <c r="FI208" s="116"/>
      <c r="FJ208" s="117"/>
      <c r="FK208" s="83"/>
      <c r="FL208" s="83"/>
      <c r="FM208" s="218"/>
      <c r="FN208" s="113"/>
      <c r="FO208" s="83"/>
      <c r="FP208" s="113"/>
      <c r="FQ208" s="114"/>
      <c r="FR208" s="115"/>
      <c r="FS208" s="116"/>
      <c r="FT208" s="115"/>
      <c r="FU208" s="116"/>
      <c r="FV208" s="117"/>
      <c r="FW208" s="83"/>
      <c r="FX208" s="83"/>
      <c r="FY208" s="218"/>
      <c r="FZ208" s="113"/>
      <c r="GA208" s="83"/>
      <c r="GB208" s="113"/>
      <c r="GC208" s="114"/>
      <c r="GD208" s="115"/>
      <c r="GE208" s="116"/>
      <c r="GF208" s="115"/>
      <c r="GG208" s="116"/>
      <c r="GH208" s="117"/>
      <c r="GI208" s="83"/>
      <c r="GJ208" s="83"/>
      <c r="GK208" s="218"/>
      <c r="GL208" s="113"/>
      <c r="GM208" s="83"/>
      <c r="GN208" s="113"/>
      <c r="GO208" s="114"/>
      <c r="GP208" s="115"/>
      <c r="GQ208" s="116"/>
      <c r="GR208" s="115"/>
      <c r="GS208" s="116"/>
      <c r="GT208" s="117"/>
      <c r="GU208" s="83"/>
      <c r="GV208" s="83"/>
      <c r="GW208" s="218"/>
      <c r="GX208" s="113"/>
      <c r="GY208" s="83"/>
      <c r="GZ208" s="113"/>
      <c r="HA208" s="114"/>
      <c r="HB208" s="115"/>
      <c r="HC208" s="116"/>
      <c r="HD208" s="115"/>
      <c r="HE208" s="116"/>
      <c r="HF208" s="117"/>
      <c r="HG208" s="83"/>
      <c r="HH208" s="83"/>
      <c r="HI208" s="218"/>
      <c r="HJ208" s="113"/>
      <c r="HK208" s="83"/>
      <c r="HL208" s="113"/>
      <c r="HM208" s="114"/>
      <c r="HN208" s="115"/>
      <c r="HO208" s="116"/>
      <c r="HP208" s="115"/>
      <c r="HQ208" s="116"/>
      <c r="HR208" s="117"/>
      <c r="HS208" s="83"/>
      <c r="HT208" s="83"/>
      <c r="HU208" s="218"/>
      <c r="HV208" s="113"/>
      <c r="HW208" s="83"/>
      <c r="HX208" s="113"/>
      <c r="HY208" s="114"/>
      <c r="HZ208" s="115"/>
      <c r="IA208" s="116"/>
      <c r="IB208" s="115"/>
      <c r="IC208" s="116"/>
      <c r="ID208" s="117"/>
      <c r="IE208" s="83"/>
      <c r="IF208" s="83"/>
      <c r="IG208" s="218"/>
      <c r="IH208" s="113"/>
      <c r="II208" s="83"/>
      <c r="IJ208" s="113"/>
      <c r="IK208" s="114"/>
      <c r="IL208" s="115"/>
      <c r="IM208" s="116"/>
      <c r="IN208" s="115"/>
      <c r="IO208" s="116"/>
      <c r="IP208" s="117"/>
      <c r="IQ208" s="83"/>
      <c r="IR208" s="83"/>
      <c r="IS208" s="218"/>
      <c r="IT208" s="113"/>
      <c r="IU208" s="83"/>
      <c r="IV208" s="113"/>
    </row>
    <row r="209" spans="1:256" s="60" customFormat="1" ht="25.5" x14ac:dyDescent="0.2">
      <c r="A209" s="61" t="s">
        <v>570</v>
      </c>
      <c r="B209" s="62" t="s">
        <v>551</v>
      </c>
      <c r="C209" s="62">
        <v>404</v>
      </c>
      <c r="D209" s="62"/>
      <c r="E209" s="63">
        <v>40</v>
      </c>
      <c r="F209" s="224">
        <v>40</v>
      </c>
      <c r="G209" s="67">
        <f>+(F209-E209)/E209</f>
        <v>0</v>
      </c>
      <c r="H209" s="63">
        <v>40</v>
      </c>
      <c r="I209" s="67">
        <f t="shared" ref="I209:I211" si="36">+(H209-F209)/F209</f>
        <v>0</v>
      </c>
      <c r="J209" s="64">
        <v>33600</v>
      </c>
      <c r="K209" s="96" t="s">
        <v>553</v>
      </c>
      <c r="L209" s="96" t="s">
        <v>552</v>
      </c>
      <c r="M209" s="218"/>
      <c r="N209" s="113"/>
      <c r="O209" s="83"/>
      <c r="P209" s="113"/>
      <c r="Q209" s="114"/>
      <c r="R209" s="115"/>
      <c r="S209" s="116"/>
      <c r="T209" s="115"/>
      <c r="U209" s="116"/>
      <c r="V209" s="117"/>
      <c r="W209" s="83"/>
      <c r="X209" s="83"/>
      <c r="Y209" s="218"/>
      <c r="Z209" s="113"/>
      <c r="AA209" s="83"/>
      <c r="AB209" s="113"/>
      <c r="AC209" s="114"/>
      <c r="AD209" s="115"/>
      <c r="AE209" s="116"/>
      <c r="AF209" s="115"/>
      <c r="AG209" s="116"/>
      <c r="AH209" s="117"/>
      <c r="AI209" s="83"/>
      <c r="AJ209" s="83"/>
      <c r="AK209" s="218"/>
      <c r="AL209" s="113"/>
      <c r="AM209" s="83"/>
      <c r="AN209" s="113"/>
      <c r="AO209" s="114"/>
      <c r="AP209" s="115"/>
      <c r="AQ209" s="116"/>
      <c r="AR209" s="115"/>
      <c r="AS209" s="116"/>
      <c r="AT209" s="117"/>
      <c r="AU209" s="83"/>
      <c r="AV209" s="83"/>
      <c r="AW209" s="218"/>
      <c r="AX209" s="113"/>
      <c r="AY209" s="83"/>
      <c r="AZ209" s="113"/>
      <c r="BA209" s="114"/>
      <c r="BB209" s="115"/>
      <c r="BC209" s="116"/>
      <c r="BD209" s="115"/>
      <c r="BE209" s="116"/>
      <c r="BF209" s="117"/>
      <c r="BG209" s="83"/>
      <c r="BH209" s="83"/>
      <c r="BI209" s="218"/>
      <c r="BJ209" s="113"/>
      <c r="BK209" s="83"/>
      <c r="BL209" s="113"/>
      <c r="BM209" s="114"/>
      <c r="BN209" s="115"/>
      <c r="BO209" s="116"/>
      <c r="BP209" s="115"/>
      <c r="BQ209" s="116"/>
      <c r="BR209" s="117"/>
      <c r="BS209" s="83"/>
      <c r="BT209" s="83"/>
      <c r="BU209" s="218"/>
      <c r="BV209" s="113"/>
      <c r="BW209" s="83"/>
      <c r="BX209" s="113"/>
      <c r="BY209" s="114"/>
      <c r="BZ209" s="115"/>
      <c r="CA209" s="116"/>
      <c r="CB209" s="115"/>
      <c r="CC209" s="116"/>
      <c r="CD209" s="117"/>
      <c r="CE209" s="83"/>
      <c r="CF209" s="83"/>
      <c r="CG209" s="218"/>
      <c r="CH209" s="113"/>
      <c r="CI209" s="83"/>
      <c r="CJ209" s="113"/>
      <c r="CK209" s="114"/>
      <c r="CL209" s="115"/>
      <c r="CM209" s="116"/>
      <c r="CN209" s="115"/>
      <c r="CO209" s="116"/>
      <c r="CP209" s="117"/>
      <c r="CQ209" s="83"/>
      <c r="CR209" s="83"/>
      <c r="CS209" s="218"/>
      <c r="CT209" s="113"/>
      <c r="CU209" s="83"/>
      <c r="CV209" s="113"/>
      <c r="CW209" s="114"/>
      <c r="CX209" s="115"/>
      <c r="CY209" s="116"/>
      <c r="CZ209" s="115"/>
      <c r="DA209" s="116"/>
      <c r="DB209" s="117"/>
      <c r="DC209" s="83"/>
      <c r="DD209" s="83"/>
      <c r="DE209" s="218"/>
      <c r="DF209" s="113"/>
      <c r="DG209" s="83"/>
      <c r="DH209" s="113"/>
      <c r="DI209" s="114"/>
      <c r="DJ209" s="115"/>
      <c r="DK209" s="116"/>
      <c r="DL209" s="115"/>
      <c r="DM209" s="116"/>
      <c r="DN209" s="117"/>
      <c r="DO209" s="83"/>
      <c r="DP209" s="83"/>
      <c r="DQ209" s="218"/>
      <c r="DR209" s="113"/>
      <c r="DS209" s="83"/>
      <c r="DT209" s="113"/>
      <c r="DU209" s="114"/>
      <c r="DV209" s="115"/>
      <c r="DW209" s="116"/>
      <c r="DX209" s="115"/>
      <c r="DY209" s="116"/>
      <c r="DZ209" s="117"/>
      <c r="EA209" s="83"/>
      <c r="EB209" s="83"/>
      <c r="EC209" s="218"/>
      <c r="ED209" s="113"/>
      <c r="EE209" s="83"/>
      <c r="EF209" s="113"/>
      <c r="EG209" s="114"/>
      <c r="EH209" s="115"/>
      <c r="EI209" s="116"/>
      <c r="EJ209" s="115"/>
      <c r="EK209" s="116"/>
      <c r="EL209" s="117"/>
      <c r="EM209" s="83"/>
      <c r="EN209" s="83"/>
      <c r="EO209" s="218"/>
      <c r="EP209" s="113"/>
      <c r="EQ209" s="83"/>
      <c r="ER209" s="113"/>
      <c r="ES209" s="114"/>
      <c r="ET209" s="115"/>
      <c r="EU209" s="116"/>
      <c r="EV209" s="115"/>
      <c r="EW209" s="116"/>
      <c r="EX209" s="117"/>
      <c r="EY209" s="83"/>
      <c r="EZ209" s="83"/>
      <c r="FA209" s="218"/>
      <c r="FB209" s="113"/>
      <c r="FC209" s="83"/>
      <c r="FD209" s="113"/>
      <c r="FE209" s="114"/>
      <c r="FF209" s="115"/>
      <c r="FG209" s="116"/>
      <c r="FH209" s="115"/>
      <c r="FI209" s="116"/>
      <c r="FJ209" s="117"/>
      <c r="FK209" s="83"/>
      <c r="FL209" s="83"/>
      <c r="FM209" s="218"/>
      <c r="FN209" s="113"/>
      <c r="FO209" s="83"/>
      <c r="FP209" s="113"/>
      <c r="FQ209" s="114"/>
      <c r="FR209" s="115"/>
      <c r="FS209" s="116"/>
      <c r="FT209" s="115"/>
      <c r="FU209" s="116"/>
      <c r="FV209" s="117"/>
      <c r="FW209" s="83"/>
      <c r="FX209" s="83"/>
      <c r="FY209" s="218"/>
      <c r="FZ209" s="113"/>
      <c r="GA209" s="83"/>
      <c r="GB209" s="113"/>
      <c r="GC209" s="114"/>
      <c r="GD209" s="115"/>
      <c r="GE209" s="116"/>
      <c r="GF209" s="115"/>
      <c r="GG209" s="116"/>
      <c r="GH209" s="117"/>
      <c r="GI209" s="83"/>
      <c r="GJ209" s="83"/>
      <c r="GK209" s="218"/>
      <c r="GL209" s="113"/>
      <c r="GM209" s="83"/>
      <c r="GN209" s="113"/>
      <c r="GO209" s="114"/>
      <c r="GP209" s="115"/>
      <c r="GQ209" s="116"/>
      <c r="GR209" s="115"/>
      <c r="GS209" s="116"/>
      <c r="GT209" s="117"/>
      <c r="GU209" s="83"/>
      <c r="GV209" s="83"/>
      <c r="GW209" s="218"/>
      <c r="GX209" s="113"/>
      <c r="GY209" s="83"/>
      <c r="GZ209" s="113"/>
      <c r="HA209" s="114"/>
      <c r="HB209" s="115"/>
      <c r="HC209" s="116"/>
      <c r="HD209" s="115"/>
      <c r="HE209" s="116"/>
      <c r="HF209" s="117"/>
      <c r="HG209" s="83"/>
      <c r="HH209" s="83"/>
      <c r="HI209" s="218"/>
      <c r="HJ209" s="113"/>
      <c r="HK209" s="83"/>
      <c r="HL209" s="113"/>
      <c r="HM209" s="114"/>
      <c r="HN209" s="115"/>
      <c r="HO209" s="116"/>
      <c r="HP209" s="115"/>
      <c r="HQ209" s="116"/>
      <c r="HR209" s="117"/>
      <c r="HS209" s="83"/>
      <c r="HT209" s="83"/>
      <c r="HU209" s="218"/>
      <c r="HV209" s="113"/>
      <c r="HW209" s="83"/>
      <c r="HX209" s="113"/>
      <c r="HY209" s="114"/>
      <c r="HZ209" s="115"/>
      <c r="IA209" s="116"/>
      <c r="IB209" s="115"/>
      <c r="IC209" s="116"/>
      <c r="ID209" s="117"/>
      <c r="IE209" s="83"/>
      <c r="IF209" s="83"/>
      <c r="IG209" s="218"/>
      <c r="IH209" s="113"/>
      <c r="II209" s="83"/>
      <c r="IJ209" s="113"/>
      <c r="IK209" s="114"/>
      <c r="IL209" s="115"/>
      <c r="IM209" s="116"/>
      <c r="IN209" s="115"/>
      <c r="IO209" s="116"/>
      <c r="IP209" s="117"/>
      <c r="IQ209" s="83"/>
      <c r="IR209" s="83"/>
      <c r="IS209" s="218"/>
      <c r="IT209" s="113"/>
      <c r="IU209" s="83"/>
      <c r="IV209" s="113"/>
    </row>
    <row r="210" spans="1:256" s="60" customFormat="1" ht="15" x14ac:dyDescent="0.2">
      <c r="A210" s="61" t="s">
        <v>554</v>
      </c>
      <c r="B210" s="62" t="s">
        <v>551</v>
      </c>
      <c r="C210" s="62">
        <v>454</v>
      </c>
      <c r="D210" s="62"/>
      <c r="E210" s="63">
        <v>40</v>
      </c>
      <c r="F210" s="224">
        <v>40</v>
      </c>
      <c r="G210" s="67">
        <f t="shared" ref="G210:G211" si="37">+(F210-E210)/E210</f>
        <v>0</v>
      </c>
      <c r="H210" s="63">
        <v>40</v>
      </c>
      <c r="I210" s="67">
        <f t="shared" si="36"/>
        <v>0</v>
      </c>
      <c r="J210" s="64">
        <v>33600</v>
      </c>
      <c r="K210" s="65"/>
      <c r="L210" s="96" t="s">
        <v>555</v>
      </c>
      <c r="M210" s="218"/>
      <c r="N210" s="113"/>
      <c r="O210" s="83"/>
      <c r="P210" s="113"/>
      <c r="Q210" s="114"/>
      <c r="R210" s="115"/>
      <c r="S210" s="116"/>
      <c r="T210" s="115"/>
      <c r="U210" s="116"/>
      <c r="V210" s="117"/>
      <c r="W210" s="83"/>
      <c r="X210" s="83"/>
      <c r="Y210" s="218"/>
      <c r="Z210" s="113"/>
      <c r="AA210" s="83"/>
      <c r="AB210" s="113"/>
      <c r="AC210" s="114"/>
      <c r="AD210" s="115"/>
      <c r="AE210" s="116"/>
      <c r="AF210" s="115"/>
      <c r="AG210" s="116"/>
      <c r="AH210" s="117"/>
      <c r="AI210" s="83"/>
      <c r="AJ210" s="83"/>
      <c r="AK210" s="218"/>
      <c r="AL210" s="113"/>
      <c r="AM210" s="83"/>
      <c r="AN210" s="113"/>
      <c r="AO210" s="114"/>
      <c r="AP210" s="115"/>
      <c r="AQ210" s="116"/>
      <c r="AR210" s="115"/>
      <c r="AS210" s="116"/>
      <c r="AT210" s="117"/>
      <c r="AU210" s="83"/>
      <c r="AV210" s="83"/>
      <c r="AW210" s="218"/>
      <c r="AX210" s="113"/>
      <c r="AY210" s="83"/>
      <c r="AZ210" s="113"/>
      <c r="BA210" s="114"/>
      <c r="BB210" s="115"/>
      <c r="BC210" s="116"/>
      <c r="BD210" s="115"/>
      <c r="BE210" s="116"/>
      <c r="BF210" s="117"/>
      <c r="BG210" s="83"/>
      <c r="BH210" s="83"/>
      <c r="BI210" s="218"/>
      <c r="BJ210" s="113"/>
      <c r="BK210" s="83"/>
      <c r="BL210" s="113"/>
      <c r="BM210" s="114"/>
      <c r="BN210" s="115"/>
      <c r="BO210" s="116"/>
      <c r="BP210" s="115"/>
      <c r="BQ210" s="116"/>
      <c r="BR210" s="117"/>
      <c r="BS210" s="83"/>
      <c r="BT210" s="83"/>
      <c r="BU210" s="218"/>
      <c r="BV210" s="113"/>
      <c r="BW210" s="83"/>
      <c r="BX210" s="113"/>
      <c r="BY210" s="114"/>
      <c r="BZ210" s="115"/>
      <c r="CA210" s="116"/>
      <c r="CB210" s="115"/>
      <c r="CC210" s="116"/>
      <c r="CD210" s="117"/>
      <c r="CE210" s="83"/>
      <c r="CF210" s="83"/>
      <c r="CG210" s="218"/>
      <c r="CH210" s="113"/>
      <c r="CI210" s="83"/>
      <c r="CJ210" s="113"/>
      <c r="CK210" s="114"/>
      <c r="CL210" s="115"/>
      <c r="CM210" s="116"/>
      <c r="CN210" s="115"/>
      <c r="CO210" s="116"/>
      <c r="CP210" s="117"/>
      <c r="CQ210" s="83"/>
      <c r="CR210" s="83"/>
      <c r="CS210" s="218"/>
      <c r="CT210" s="113"/>
      <c r="CU210" s="83"/>
      <c r="CV210" s="113"/>
      <c r="CW210" s="114"/>
      <c r="CX210" s="115"/>
      <c r="CY210" s="116"/>
      <c r="CZ210" s="115"/>
      <c r="DA210" s="116"/>
      <c r="DB210" s="117"/>
      <c r="DC210" s="83"/>
      <c r="DD210" s="83"/>
      <c r="DE210" s="218"/>
      <c r="DF210" s="113"/>
      <c r="DG210" s="83"/>
      <c r="DH210" s="113"/>
      <c r="DI210" s="114"/>
      <c r="DJ210" s="115"/>
      <c r="DK210" s="116"/>
      <c r="DL210" s="115"/>
      <c r="DM210" s="116"/>
      <c r="DN210" s="117"/>
      <c r="DO210" s="83"/>
      <c r="DP210" s="83"/>
      <c r="DQ210" s="218"/>
      <c r="DR210" s="113"/>
      <c r="DS210" s="83"/>
      <c r="DT210" s="113"/>
      <c r="DU210" s="114"/>
      <c r="DV210" s="115"/>
      <c r="DW210" s="116"/>
      <c r="DX210" s="115"/>
      <c r="DY210" s="116"/>
      <c r="DZ210" s="117"/>
      <c r="EA210" s="83"/>
      <c r="EB210" s="83"/>
      <c r="EC210" s="218"/>
      <c r="ED210" s="113"/>
      <c r="EE210" s="83"/>
      <c r="EF210" s="113"/>
      <c r="EG210" s="114"/>
      <c r="EH210" s="115"/>
      <c r="EI210" s="116"/>
      <c r="EJ210" s="115"/>
      <c r="EK210" s="116"/>
      <c r="EL210" s="117"/>
      <c r="EM210" s="83"/>
      <c r="EN210" s="83"/>
      <c r="EO210" s="218"/>
      <c r="EP210" s="113"/>
      <c r="EQ210" s="83"/>
      <c r="ER210" s="113"/>
      <c r="ES210" s="114"/>
      <c r="ET210" s="115"/>
      <c r="EU210" s="116"/>
      <c r="EV210" s="115"/>
      <c r="EW210" s="116"/>
      <c r="EX210" s="117"/>
      <c r="EY210" s="83"/>
      <c r="EZ210" s="83"/>
      <c r="FA210" s="218"/>
      <c r="FB210" s="113"/>
      <c r="FC210" s="83"/>
      <c r="FD210" s="113"/>
      <c r="FE210" s="114"/>
      <c r="FF210" s="115"/>
      <c r="FG210" s="116"/>
      <c r="FH210" s="115"/>
      <c r="FI210" s="116"/>
      <c r="FJ210" s="117"/>
      <c r="FK210" s="83"/>
      <c r="FL210" s="83"/>
      <c r="FM210" s="218"/>
      <c r="FN210" s="113"/>
      <c r="FO210" s="83"/>
      <c r="FP210" s="113"/>
      <c r="FQ210" s="114"/>
      <c r="FR210" s="115"/>
      <c r="FS210" s="116"/>
      <c r="FT210" s="115"/>
      <c r="FU210" s="116"/>
      <c r="FV210" s="117"/>
      <c r="FW210" s="83"/>
      <c r="FX210" s="83"/>
      <c r="FY210" s="218"/>
      <c r="FZ210" s="113"/>
      <c r="GA210" s="83"/>
      <c r="GB210" s="113"/>
      <c r="GC210" s="114"/>
      <c r="GD210" s="115"/>
      <c r="GE210" s="116"/>
      <c r="GF210" s="115"/>
      <c r="GG210" s="116"/>
      <c r="GH210" s="117"/>
      <c r="GI210" s="83"/>
      <c r="GJ210" s="83"/>
      <c r="GK210" s="218"/>
      <c r="GL210" s="113"/>
      <c r="GM210" s="83"/>
      <c r="GN210" s="113"/>
      <c r="GO210" s="114"/>
      <c r="GP210" s="115"/>
      <c r="GQ210" s="116"/>
      <c r="GR210" s="115"/>
      <c r="GS210" s="116"/>
      <c r="GT210" s="117"/>
      <c r="GU210" s="83"/>
      <c r="GV210" s="83"/>
      <c r="GW210" s="218"/>
      <c r="GX210" s="113"/>
      <c r="GY210" s="83"/>
      <c r="GZ210" s="113"/>
      <c r="HA210" s="114"/>
      <c r="HB210" s="115"/>
      <c r="HC210" s="116"/>
      <c r="HD210" s="115"/>
      <c r="HE210" s="116"/>
      <c r="HF210" s="117"/>
      <c r="HG210" s="83"/>
      <c r="HH210" s="83"/>
      <c r="HI210" s="218"/>
      <c r="HJ210" s="113"/>
      <c r="HK210" s="83"/>
      <c r="HL210" s="113"/>
      <c r="HM210" s="114"/>
      <c r="HN210" s="115"/>
      <c r="HO210" s="116"/>
      <c r="HP210" s="115"/>
      <c r="HQ210" s="116"/>
      <c r="HR210" s="117"/>
      <c r="HS210" s="83"/>
      <c r="HT210" s="83"/>
      <c r="HU210" s="218"/>
      <c r="HV210" s="113"/>
      <c r="HW210" s="83"/>
      <c r="HX210" s="113"/>
      <c r="HY210" s="114"/>
      <c r="HZ210" s="115"/>
      <c r="IA210" s="116"/>
      <c r="IB210" s="115"/>
      <c r="IC210" s="116"/>
      <c r="ID210" s="117"/>
      <c r="IE210" s="83"/>
      <c r="IF210" s="83"/>
      <c r="IG210" s="218"/>
      <c r="IH210" s="113"/>
      <c r="II210" s="83"/>
      <c r="IJ210" s="113"/>
      <c r="IK210" s="114"/>
      <c r="IL210" s="115"/>
      <c r="IM210" s="116"/>
      <c r="IN210" s="115"/>
      <c r="IO210" s="116"/>
      <c r="IP210" s="117"/>
      <c r="IQ210" s="83"/>
      <c r="IR210" s="83"/>
      <c r="IS210" s="218"/>
      <c r="IT210" s="113"/>
      <c r="IU210" s="83"/>
      <c r="IV210" s="113"/>
    </row>
    <row r="211" spans="1:256" s="60" customFormat="1" ht="32.25" customHeight="1" x14ac:dyDescent="0.2">
      <c r="A211" s="61" t="s">
        <v>556</v>
      </c>
      <c r="B211" s="62" t="s">
        <v>551</v>
      </c>
      <c r="C211" s="62">
        <v>494</v>
      </c>
      <c r="D211" s="62"/>
      <c r="E211" s="63">
        <v>200</v>
      </c>
      <c r="F211" s="224">
        <v>200</v>
      </c>
      <c r="G211" s="67">
        <f t="shared" si="37"/>
        <v>0</v>
      </c>
      <c r="H211" s="63">
        <v>200</v>
      </c>
      <c r="I211" s="67">
        <f t="shared" si="36"/>
        <v>0</v>
      </c>
      <c r="J211" s="64">
        <v>33600</v>
      </c>
      <c r="K211" s="65" t="s">
        <v>557</v>
      </c>
      <c r="L211" s="96" t="s">
        <v>558</v>
      </c>
    </row>
    <row r="212" spans="1:256" s="60" customFormat="1" ht="22.5" customHeight="1" x14ac:dyDescent="0.2">
      <c r="A212" s="170" t="s">
        <v>427</v>
      </c>
      <c r="B212" s="171"/>
      <c r="C212" s="172"/>
      <c r="D212" s="171"/>
      <c r="E212" s="173"/>
      <c r="F212" s="225"/>
      <c r="G212" s="176"/>
      <c r="H212" s="173"/>
      <c r="I212" s="176"/>
      <c r="J212" s="174"/>
      <c r="K212" s="175"/>
      <c r="L212" s="219"/>
    </row>
    <row r="213" spans="1:256" s="60" customFormat="1" ht="25.5" x14ac:dyDescent="0.2">
      <c r="A213" s="572" t="s">
        <v>390</v>
      </c>
      <c r="B213" s="62" t="s">
        <v>217</v>
      </c>
      <c r="C213" s="66">
        <v>101</v>
      </c>
      <c r="D213" s="62"/>
      <c r="E213" s="63">
        <v>40</v>
      </c>
      <c r="F213" s="224">
        <v>40</v>
      </c>
      <c r="G213" s="67">
        <v>0</v>
      </c>
      <c r="H213" s="63">
        <v>40</v>
      </c>
      <c r="I213" s="67">
        <v>0</v>
      </c>
      <c r="J213" s="64">
        <v>33600</v>
      </c>
      <c r="K213" s="65"/>
      <c r="L213" s="96" t="s">
        <v>391</v>
      </c>
    </row>
    <row r="214" spans="1:256" s="60" customFormat="1" ht="25.5" x14ac:dyDescent="0.2">
      <c r="A214" s="572" t="s">
        <v>549</v>
      </c>
      <c r="B214" s="62" t="s">
        <v>217</v>
      </c>
      <c r="C214" s="66">
        <v>102</v>
      </c>
      <c r="D214" s="62"/>
      <c r="E214" s="63">
        <v>40</v>
      </c>
      <c r="F214" s="224">
        <v>40</v>
      </c>
      <c r="G214" s="67">
        <v>0</v>
      </c>
      <c r="H214" s="63">
        <v>40</v>
      </c>
      <c r="I214" s="67">
        <f>+(H214-F214)/H214</f>
        <v>0</v>
      </c>
      <c r="J214" s="64">
        <v>33600</v>
      </c>
      <c r="K214" s="65"/>
      <c r="L214" s="96" t="s">
        <v>392</v>
      </c>
    </row>
    <row r="215" spans="1:256" s="60" customFormat="1" ht="22.5" customHeight="1" x14ac:dyDescent="0.2">
      <c r="A215" s="572" t="s">
        <v>478</v>
      </c>
      <c r="B215" s="62" t="s">
        <v>217</v>
      </c>
      <c r="C215" s="66">
        <v>113</v>
      </c>
      <c r="D215" s="62"/>
      <c r="E215" s="63">
        <v>35</v>
      </c>
      <c r="F215" s="224">
        <v>35</v>
      </c>
      <c r="G215" s="67">
        <v>0</v>
      </c>
      <c r="H215" s="63">
        <v>35</v>
      </c>
      <c r="I215" s="67">
        <f t="shared" ref="I215:I223" si="38">+(H215-F215)/H215</f>
        <v>0</v>
      </c>
      <c r="J215" s="64">
        <v>33600</v>
      </c>
      <c r="K215" s="65"/>
      <c r="L215" s="589" t="s">
        <v>466</v>
      </c>
    </row>
    <row r="216" spans="1:256" s="60" customFormat="1" ht="22.5" customHeight="1" x14ac:dyDescent="0.2">
      <c r="A216" s="572" t="s">
        <v>479</v>
      </c>
      <c r="B216" s="62" t="s">
        <v>217</v>
      </c>
      <c r="C216" s="66">
        <v>120</v>
      </c>
      <c r="D216" s="62"/>
      <c r="E216" s="63">
        <v>35</v>
      </c>
      <c r="F216" s="224">
        <v>35</v>
      </c>
      <c r="G216" s="67">
        <v>0</v>
      </c>
      <c r="H216" s="63">
        <v>35</v>
      </c>
      <c r="I216" s="67">
        <f t="shared" si="38"/>
        <v>0</v>
      </c>
      <c r="J216" s="64">
        <v>33600</v>
      </c>
      <c r="K216" s="65"/>
      <c r="L216" s="96" t="s">
        <v>481</v>
      </c>
    </row>
    <row r="217" spans="1:256" s="60" customFormat="1" ht="22.5" customHeight="1" x14ac:dyDescent="0.2">
      <c r="A217" s="572" t="s">
        <v>480</v>
      </c>
      <c r="B217" s="581" t="s">
        <v>217</v>
      </c>
      <c r="C217" s="590">
        <v>121</v>
      </c>
      <c r="D217" s="62"/>
      <c r="E217" s="591">
        <v>35</v>
      </c>
      <c r="F217" s="592">
        <v>35</v>
      </c>
      <c r="G217" s="67">
        <v>0</v>
      </c>
      <c r="H217" s="591">
        <v>35</v>
      </c>
      <c r="I217" s="67">
        <f t="shared" si="38"/>
        <v>0</v>
      </c>
      <c r="J217" s="64">
        <v>33600</v>
      </c>
      <c r="K217" s="593"/>
      <c r="L217" s="589" t="s">
        <v>466</v>
      </c>
    </row>
    <row r="218" spans="1:256" s="60" customFormat="1" ht="22.5" customHeight="1" x14ac:dyDescent="0.2">
      <c r="A218" s="572" t="s">
        <v>482</v>
      </c>
      <c r="B218" s="581" t="s">
        <v>217</v>
      </c>
      <c r="C218" s="590">
        <v>122</v>
      </c>
      <c r="D218" s="62"/>
      <c r="E218" s="591">
        <v>35</v>
      </c>
      <c r="F218" s="592">
        <v>35</v>
      </c>
      <c r="G218" s="67">
        <v>0</v>
      </c>
      <c r="H218" s="591">
        <v>35</v>
      </c>
      <c r="I218" s="67">
        <f t="shared" si="38"/>
        <v>0</v>
      </c>
      <c r="J218" s="64">
        <v>33600</v>
      </c>
      <c r="K218" s="593"/>
      <c r="L218" s="589" t="s">
        <v>466</v>
      </c>
    </row>
    <row r="219" spans="1:256" s="60" customFormat="1" ht="22.5" customHeight="1" x14ac:dyDescent="0.2">
      <c r="A219" s="572" t="s">
        <v>483</v>
      </c>
      <c r="B219" s="581" t="s">
        <v>217</v>
      </c>
      <c r="C219" s="590">
        <v>123</v>
      </c>
      <c r="D219" s="62"/>
      <c r="E219" s="591">
        <v>35</v>
      </c>
      <c r="F219" s="592">
        <v>35</v>
      </c>
      <c r="G219" s="67">
        <v>0</v>
      </c>
      <c r="H219" s="591">
        <v>35</v>
      </c>
      <c r="I219" s="67">
        <f t="shared" si="38"/>
        <v>0</v>
      </c>
      <c r="J219" s="64">
        <v>33600</v>
      </c>
      <c r="K219" s="593"/>
      <c r="L219" s="589" t="s">
        <v>466</v>
      </c>
    </row>
    <row r="220" spans="1:256" s="60" customFormat="1" ht="41.25" customHeight="1" x14ac:dyDescent="0.2">
      <c r="A220" s="594" t="s">
        <v>216</v>
      </c>
      <c r="B220" s="581" t="s">
        <v>217</v>
      </c>
      <c r="C220" s="590">
        <v>201</v>
      </c>
      <c r="D220" s="581"/>
      <c r="E220" s="591">
        <v>40</v>
      </c>
      <c r="F220" s="592">
        <v>40</v>
      </c>
      <c r="G220" s="595">
        <f>+(F220-E220)/E220</f>
        <v>0</v>
      </c>
      <c r="H220" s="591">
        <v>40</v>
      </c>
      <c r="I220" s="67">
        <f t="shared" si="38"/>
        <v>0</v>
      </c>
      <c r="J220" s="596">
        <v>33600</v>
      </c>
      <c r="K220" s="593" t="s">
        <v>317</v>
      </c>
      <c r="L220" s="589" t="s">
        <v>466</v>
      </c>
    </row>
    <row r="221" spans="1:256" s="60" customFormat="1" ht="22.5" customHeight="1" x14ac:dyDescent="0.2">
      <c r="A221" s="572" t="s">
        <v>415</v>
      </c>
      <c r="B221" s="62" t="s">
        <v>217</v>
      </c>
      <c r="C221" s="66">
        <v>202</v>
      </c>
      <c r="D221" s="62"/>
      <c r="E221" s="63">
        <v>40</v>
      </c>
      <c r="F221" s="224">
        <v>40</v>
      </c>
      <c r="G221" s="595">
        <f>+(F221-E221)/E221</f>
        <v>0</v>
      </c>
      <c r="H221" s="63">
        <v>40</v>
      </c>
      <c r="I221" s="67">
        <f t="shared" si="38"/>
        <v>0</v>
      </c>
      <c r="J221" s="64">
        <v>33600</v>
      </c>
      <c r="K221" s="65" t="s">
        <v>318</v>
      </c>
      <c r="L221" s="589" t="s">
        <v>466</v>
      </c>
    </row>
    <row r="222" spans="1:256" s="60" customFormat="1" ht="22.5" customHeight="1" x14ac:dyDescent="0.2">
      <c r="A222" s="597" t="s">
        <v>416</v>
      </c>
      <c r="B222" s="579" t="s">
        <v>217</v>
      </c>
      <c r="C222" s="580">
        <v>203</v>
      </c>
      <c r="D222" s="579"/>
      <c r="E222" s="582">
        <v>40</v>
      </c>
      <c r="F222" s="583">
        <v>40</v>
      </c>
      <c r="G222" s="595">
        <f>+(F222-E222)/E222</f>
        <v>0</v>
      </c>
      <c r="H222" s="582">
        <v>40</v>
      </c>
      <c r="I222" s="67">
        <f t="shared" si="38"/>
        <v>0</v>
      </c>
      <c r="J222" s="585">
        <v>33600</v>
      </c>
      <c r="K222" s="586" t="s">
        <v>318</v>
      </c>
      <c r="L222" s="589" t="s">
        <v>466</v>
      </c>
    </row>
    <row r="223" spans="1:256" s="60" customFormat="1" ht="40.700000000000003" customHeight="1" x14ac:dyDescent="0.2">
      <c r="A223" s="598" t="s">
        <v>218</v>
      </c>
      <c r="B223" s="62" t="s">
        <v>217</v>
      </c>
      <c r="C223" s="66">
        <v>204</v>
      </c>
      <c r="D223" s="599"/>
      <c r="E223" s="600">
        <v>40</v>
      </c>
      <c r="F223" s="224">
        <v>40</v>
      </c>
      <c r="G223" s="67">
        <f>+(F223-E223)/E223</f>
        <v>0</v>
      </c>
      <c r="H223" s="63">
        <v>40</v>
      </c>
      <c r="I223" s="67">
        <f t="shared" si="38"/>
        <v>0</v>
      </c>
      <c r="J223" s="64">
        <v>33600</v>
      </c>
      <c r="K223" s="65" t="s">
        <v>712</v>
      </c>
      <c r="L223" s="65" t="s">
        <v>467</v>
      </c>
    </row>
    <row r="224" spans="1:256" s="60" customFormat="1" ht="25.5" x14ac:dyDescent="0.2">
      <c r="A224" s="572" t="s">
        <v>415</v>
      </c>
      <c r="B224" s="62" t="s">
        <v>217</v>
      </c>
      <c r="C224" s="66">
        <v>302</v>
      </c>
      <c r="D224" s="62"/>
      <c r="E224" s="582">
        <v>45</v>
      </c>
      <c r="F224" s="224">
        <v>45</v>
      </c>
      <c r="G224" s="595">
        <f t="shared" ref="G224:G225" si="39">+(F224-E224)/E224</f>
        <v>0</v>
      </c>
      <c r="H224" s="63">
        <v>45</v>
      </c>
      <c r="I224" s="595">
        <v>0</v>
      </c>
      <c r="J224" s="64">
        <v>33600</v>
      </c>
      <c r="K224" s="65"/>
      <c r="L224" s="96" t="s">
        <v>467</v>
      </c>
    </row>
    <row r="225" spans="1:12" s="60" customFormat="1" ht="25.5" x14ac:dyDescent="0.2">
      <c r="A225" s="572" t="s">
        <v>416</v>
      </c>
      <c r="B225" s="62" t="s">
        <v>217</v>
      </c>
      <c r="C225" s="66">
        <v>303</v>
      </c>
      <c r="D225" s="62"/>
      <c r="E225" s="63">
        <v>45</v>
      </c>
      <c r="F225" s="224">
        <v>45</v>
      </c>
      <c r="G225" s="595">
        <f t="shared" si="39"/>
        <v>0</v>
      </c>
      <c r="H225" s="63">
        <v>45</v>
      </c>
      <c r="I225" s="595">
        <v>0</v>
      </c>
      <c r="J225" s="64">
        <v>33600</v>
      </c>
      <c r="K225" s="65"/>
      <c r="L225" s="96" t="s">
        <v>467</v>
      </c>
    </row>
    <row r="226" spans="1:12" s="60" customFormat="1" ht="25.5" x14ac:dyDescent="0.2">
      <c r="A226" s="61" t="s">
        <v>417</v>
      </c>
      <c r="B226" s="62" t="s">
        <v>217</v>
      </c>
      <c r="C226" s="66">
        <v>346</v>
      </c>
      <c r="D226" s="62"/>
      <c r="E226" s="63">
        <v>45</v>
      </c>
      <c r="F226" s="224">
        <v>45</v>
      </c>
      <c r="G226" s="595">
        <f t="shared" ref="G226:G227" si="40">+(F226-E226)/E226</f>
        <v>0</v>
      </c>
      <c r="H226" s="63">
        <v>45</v>
      </c>
      <c r="I226" s="595">
        <v>0</v>
      </c>
      <c r="J226" s="64">
        <v>33600</v>
      </c>
      <c r="K226" s="65" t="s">
        <v>291</v>
      </c>
      <c r="L226" s="96" t="s">
        <v>467</v>
      </c>
    </row>
    <row r="227" spans="1:12" s="60" customFormat="1" ht="25.5" x14ac:dyDescent="0.2">
      <c r="A227" s="569" t="s">
        <v>257</v>
      </c>
      <c r="B227" s="62" t="s">
        <v>217</v>
      </c>
      <c r="C227" s="66">
        <v>425</v>
      </c>
      <c r="D227" s="599"/>
      <c r="E227" s="574">
        <v>40</v>
      </c>
      <c r="F227" s="224">
        <v>40</v>
      </c>
      <c r="G227" s="595">
        <f t="shared" si="40"/>
        <v>0</v>
      </c>
      <c r="H227" s="574">
        <v>40</v>
      </c>
      <c r="I227" s="595">
        <v>0</v>
      </c>
      <c r="J227" s="576">
        <v>33600</v>
      </c>
      <c r="K227" s="65" t="s">
        <v>292</v>
      </c>
      <c r="L227" s="96" t="s">
        <v>468</v>
      </c>
    </row>
    <row r="228" spans="1:12" s="60" customFormat="1" ht="22.5" customHeight="1" x14ac:dyDescent="0.2">
      <c r="A228" s="170" t="s">
        <v>428</v>
      </c>
      <c r="B228" s="171"/>
      <c r="C228" s="172"/>
      <c r="D228" s="171"/>
      <c r="E228" s="173"/>
      <c r="F228" s="225"/>
      <c r="G228" s="176"/>
      <c r="H228" s="173"/>
      <c r="I228" s="176"/>
      <c r="J228" s="174"/>
      <c r="K228" s="175"/>
      <c r="L228" s="219"/>
    </row>
    <row r="229" spans="1:12" s="60" customFormat="1" ht="25.5" x14ac:dyDescent="0.2">
      <c r="A229" s="61" t="s">
        <v>188</v>
      </c>
      <c r="B229" s="62" t="s">
        <v>176</v>
      </c>
      <c r="C229" s="62">
        <v>101</v>
      </c>
      <c r="D229" s="62"/>
      <c r="E229" s="588">
        <v>100</v>
      </c>
      <c r="F229" s="224">
        <v>100</v>
      </c>
      <c r="G229" s="67">
        <f t="shared" ref="G229:G249" si="41">+(F229-E229)/E229</f>
        <v>0</v>
      </c>
      <c r="H229" s="588">
        <v>100</v>
      </c>
      <c r="I229" s="67">
        <f>+(H229-F229)/F229</f>
        <v>0</v>
      </c>
      <c r="J229" s="64">
        <v>33600</v>
      </c>
      <c r="K229" s="65" t="s">
        <v>323</v>
      </c>
      <c r="L229" s="96" t="s">
        <v>578</v>
      </c>
    </row>
    <row r="230" spans="1:12" s="60" customFormat="1" ht="38.25" x14ac:dyDescent="0.2">
      <c r="A230" s="61" t="s">
        <v>236</v>
      </c>
      <c r="B230" s="62" t="s">
        <v>176</v>
      </c>
      <c r="C230" s="62">
        <v>103</v>
      </c>
      <c r="D230" s="62"/>
      <c r="E230" s="63">
        <v>100</v>
      </c>
      <c r="F230" s="224">
        <v>100</v>
      </c>
      <c r="G230" s="67">
        <f t="shared" si="41"/>
        <v>0</v>
      </c>
      <c r="H230" s="63">
        <v>100</v>
      </c>
      <c r="I230" s="67">
        <f t="shared" ref="I230:I240" si="42">+(H230-F230)/F230</f>
        <v>0</v>
      </c>
      <c r="J230" s="64">
        <v>33600</v>
      </c>
      <c r="K230" s="65" t="s">
        <v>324</v>
      </c>
      <c r="L230" s="96" t="s">
        <v>578</v>
      </c>
    </row>
    <row r="231" spans="1:12" s="60" customFormat="1" ht="22.5" customHeight="1" x14ac:dyDescent="0.2">
      <c r="A231" s="61" t="s">
        <v>546</v>
      </c>
      <c r="B231" s="62" t="s">
        <v>176</v>
      </c>
      <c r="C231" s="62">
        <v>107</v>
      </c>
      <c r="D231" s="62"/>
      <c r="E231" s="588">
        <v>100</v>
      </c>
      <c r="F231" s="224">
        <v>100</v>
      </c>
      <c r="G231" s="67">
        <f t="shared" si="41"/>
        <v>0</v>
      </c>
      <c r="H231" s="588">
        <v>100</v>
      </c>
      <c r="I231" s="67">
        <v>0</v>
      </c>
      <c r="J231" s="64">
        <v>33600</v>
      </c>
      <c r="K231" s="65" t="s">
        <v>548</v>
      </c>
      <c r="L231" s="96" t="s">
        <v>547</v>
      </c>
    </row>
    <row r="232" spans="1:12" s="60" customFormat="1" ht="24.95" customHeight="1" x14ac:dyDescent="0.2">
      <c r="A232" s="362" t="s">
        <v>812</v>
      </c>
      <c r="B232" s="363" t="s">
        <v>176</v>
      </c>
      <c r="C232" s="364" t="s">
        <v>789</v>
      </c>
      <c r="D232" s="363" t="s">
        <v>788</v>
      </c>
      <c r="E232" s="365">
        <v>0</v>
      </c>
      <c r="F232" s="366">
        <v>100</v>
      </c>
      <c r="G232" s="367" t="s">
        <v>252</v>
      </c>
      <c r="H232" s="365">
        <v>100</v>
      </c>
      <c r="I232" s="367">
        <f t="shared" ref="I232:I233" si="43">+(H232-F232)/F232</f>
        <v>0</v>
      </c>
      <c r="J232" s="368">
        <v>33600</v>
      </c>
      <c r="K232" s="369" t="s">
        <v>795</v>
      </c>
      <c r="L232" s="370" t="s">
        <v>794</v>
      </c>
    </row>
    <row r="233" spans="1:12" s="60" customFormat="1" ht="51" x14ac:dyDescent="0.2">
      <c r="A233" s="362" t="s">
        <v>769</v>
      </c>
      <c r="B233" s="363" t="s">
        <v>176</v>
      </c>
      <c r="C233" s="363">
        <v>210</v>
      </c>
      <c r="D233" s="363"/>
      <c r="E233" s="365">
        <v>0</v>
      </c>
      <c r="F233" s="366">
        <v>120</v>
      </c>
      <c r="G233" s="367" t="s">
        <v>252</v>
      </c>
      <c r="H233" s="365">
        <v>120</v>
      </c>
      <c r="I233" s="367">
        <f t="shared" si="43"/>
        <v>0</v>
      </c>
      <c r="J233" s="368">
        <v>33600</v>
      </c>
      <c r="K233" s="369" t="s">
        <v>796</v>
      </c>
      <c r="L233" s="370" t="s">
        <v>797</v>
      </c>
    </row>
    <row r="234" spans="1:12" s="60" customFormat="1" ht="25.5" x14ac:dyDescent="0.2">
      <c r="A234" s="61" t="s">
        <v>237</v>
      </c>
      <c r="B234" s="62" t="s">
        <v>176</v>
      </c>
      <c r="C234" s="62">
        <v>226</v>
      </c>
      <c r="D234" s="62"/>
      <c r="E234" s="63">
        <v>100</v>
      </c>
      <c r="F234" s="224">
        <v>100</v>
      </c>
      <c r="G234" s="67">
        <f t="shared" si="41"/>
        <v>0</v>
      </c>
      <c r="H234" s="63">
        <v>100</v>
      </c>
      <c r="I234" s="67">
        <f t="shared" si="42"/>
        <v>0</v>
      </c>
      <c r="J234" s="64">
        <v>33600</v>
      </c>
      <c r="K234" s="65" t="s">
        <v>323</v>
      </c>
      <c r="L234" s="96" t="s">
        <v>469</v>
      </c>
    </row>
    <row r="235" spans="1:12" s="60" customFormat="1" ht="22.5" customHeight="1" x14ac:dyDescent="0.2">
      <c r="A235" s="61" t="s">
        <v>71</v>
      </c>
      <c r="B235" s="62" t="s">
        <v>176</v>
      </c>
      <c r="C235" s="62">
        <v>230</v>
      </c>
      <c r="D235" s="62"/>
      <c r="E235" s="63">
        <v>200</v>
      </c>
      <c r="F235" s="224">
        <v>200</v>
      </c>
      <c r="G235" s="67">
        <f t="shared" si="41"/>
        <v>0</v>
      </c>
      <c r="H235" s="63">
        <v>200</v>
      </c>
      <c r="I235" s="67">
        <f t="shared" si="42"/>
        <v>0</v>
      </c>
      <c r="J235" s="64">
        <v>33600</v>
      </c>
      <c r="K235" s="65"/>
      <c r="L235" s="96" t="s">
        <v>469</v>
      </c>
    </row>
    <row r="236" spans="1:12" s="60" customFormat="1" ht="29.25" customHeight="1" x14ac:dyDescent="0.2">
      <c r="A236" s="61" t="s">
        <v>238</v>
      </c>
      <c r="B236" s="62" t="s">
        <v>176</v>
      </c>
      <c r="C236" s="62">
        <v>309</v>
      </c>
      <c r="D236" s="62"/>
      <c r="E236" s="63">
        <v>125</v>
      </c>
      <c r="F236" s="224">
        <v>125</v>
      </c>
      <c r="G236" s="67">
        <f t="shared" si="41"/>
        <v>0</v>
      </c>
      <c r="H236" s="63">
        <v>125</v>
      </c>
      <c r="I236" s="67">
        <f t="shared" si="42"/>
        <v>0</v>
      </c>
      <c r="J236" s="64">
        <v>33600</v>
      </c>
      <c r="K236" s="65"/>
      <c r="L236" s="96" t="s">
        <v>325</v>
      </c>
    </row>
    <row r="237" spans="1:12" s="83" customFormat="1" ht="38.25" x14ac:dyDescent="0.2">
      <c r="A237" s="61" t="s">
        <v>177</v>
      </c>
      <c r="B237" s="62" t="s">
        <v>176</v>
      </c>
      <c r="C237" s="62">
        <v>315</v>
      </c>
      <c r="D237" s="62"/>
      <c r="E237" s="63">
        <v>125</v>
      </c>
      <c r="F237" s="224">
        <v>125</v>
      </c>
      <c r="G237" s="67">
        <f t="shared" si="41"/>
        <v>0</v>
      </c>
      <c r="H237" s="63">
        <v>125</v>
      </c>
      <c r="I237" s="67">
        <f t="shared" si="42"/>
        <v>0</v>
      </c>
      <c r="J237" s="64">
        <v>33600</v>
      </c>
      <c r="K237" s="65"/>
      <c r="L237" s="96" t="s">
        <v>579</v>
      </c>
    </row>
    <row r="238" spans="1:12" s="83" customFormat="1" ht="63.75" x14ac:dyDescent="0.2">
      <c r="A238" s="61" t="s">
        <v>654</v>
      </c>
      <c r="B238" s="62" t="s">
        <v>176</v>
      </c>
      <c r="C238" s="62">
        <v>374</v>
      </c>
      <c r="D238" s="62"/>
      <c r="E238" s="63">
        <v>50</v>
      </c>
      <c r="F238" s="224">
        <v>50</v>
      </c>
      <c r="G238" s="67">
        <f t="shared" si="41"/>
        <v>0</v>
      </c>
      <c r="H238" s="63">
        <v>50</v>
      </c>
      <c r="I238" s="67">
        <f t="shared" si="42"/>
        <v>0</v>
      </c>
      <c r="J238" s="64">
        <v>33600</v>
      </c>
      <c r="K238" s="65" t="s">
        <v>655</v>
      </c>
      <c r="L238" s="96" t="s">
        <v>653</v>
      </c>
    </row>
    <row r="239" spans="1:12" s="60" customFormat="1" ht="38.25" x14ac:dyDescent="0.2">
      <c r="A239" s="61" t="s">
        <v>72</v>
      </c>
      <c r="B239" s="62" t="s">
        <v>176</v>
      </c>
      <c r="C239" s="62">
        <v>378</v>
      </c>
      <c r="D239" s="62"/>
      <c r="E239" s="63">
        <v>175</v>
      </c>
      <c r="F239" s="224">
        <v>175</v>
      </c>
      <c r="G239" s="67">
        <f t="shared" si="41"/>
        <v>0</v>
      </c>
      <c r="H239" s="63">
        <v>175</v>
      </c>
      <c r="I239" s="67">
        <f t="shared" si="42"/>
        <v>0</v>
      </c>
      <c r="J239" s="64">
        <v>33600</v>
      </c>
      <c r="K239" s="65" t="s">
        <v>713</v>
      </c>
      <c r="L239" s="96" t="s">
        <v>580</v>
      </c>
    </row>
    <row r="240" spans="1:12" s="60" customFormat="1" ht="25.5" x14ac:dyDescent="0.2">
      <c r="A240" s="61" t="s">
        <v>178</v>
      </c>
      <c r="B240" s="62" t="s">
        <v>176</v>
      </c>
      <c r="C240" s="62">
        <v>421</v>
      </c>
      <c r="D240" s="62"/>
      <c r="E240" s="63">
        <v>100</v>
      </c>
      <c r="F240" s="224">
        <v>100</v>
      </c>
      <c r="G240" s="67">
        <f t="shared" si="41"/>
        <v>0</v>
      </c>
      <c r="H240" s="63">
        <v>100</v>
      </c>
      <c r="I240" s="67">
        <f t="shared" si="42"/>
        <v>0</v>
      </c>
      <c r="J240" s="64">
        <v>33600</v>
      </c>
      <c r="K240" s="65" t="s">
        <v>293</v>
      </c>
      <c r="L240" s="96" t="s">
        <v>469</v>
      </c>
    </row>
    <row r="241" spans="1:12" s="60" customFormat="1" ht="51" x14ac:dyDescent="0.2">
      <c r="A241" s="61" t="s">
        <v>418</v>
      </c>
      <c r="B241" s="62" t="s">
        <v>239</v>
      </c>
      <c r="C241" s="62">
        <v>431</v>
      </c>
      <c r="D241" s="62"/>
      <c r="E241" s="63">
        <v>120</v>
      </c>
      <c r="F241" s="224"/>
      <c r="G241" s="67">
        <f t="shared" si="41"/>
        <v>-1</v>
      </c>
      <c r="H241" s="63"/>
      <c r="I241" s="67">
        <v>0</v>
      </c>
      <c r="J241" s="64">
        <v>33600</v>
      </c>
      <c r="K241" s="65" t="s">
        <v>608</v>
      </c>
      <c r="L241" s="96" t="s">
        <v>470</v>
      </c>
    </row>
    <row r="242" spans="1:12" s="60" customFormat="1" ht="22.5" customHeight="1" x14ac:dyDescent="0.2">
      <c r="A242" s="170" t="s">
        <v>453</v>
      </c>
      <c r="B242" s="171"/>
      <c r="C242" s="172"/>
      <c r="D242" s="171"/>
      <c r="E242" s="173"/>
      <c r="F242" s="225"/>
      <c r="G242" s="176" t="s">
        <v>193</v>
      </c>
      <c r="H242" s="173"/>
      <c r="I242" s="176"/>
      <c r="J242" s="174"/>
      <c r="K242" s="175"/>
      <c r="L242" s="219"/>
    </row>
    <row r="243" spans="1:12" s="60" customFormat="1" ht="22.5" customHeight="1" x14ac:dyDescent="0.2">
      <c r="A243" s="354" t="s">
        <v>370</v>
      </c>
      <c r="B243" s="355" t="s">
        <v>368</v>
      </c>
      <c r="C243" s="381">
        <v>301</v>
      </c>
      <c r="D243" s="355"/>
      <c r="E243" s="356">
        <v>25</v>
      </c>
      <c r="F243" s="357">
        <v>15</v>
      </c>
      <c r="G243" s="358">
        <f t="shared" si="41"/>
        <v>-0.4</v>
      </c>
      <c r="H243" s="356">
        <v>15</v>
      </c>
      <c r="I243" s="358">
        <v>0</v>
      </c>
      <c r="J243" s="359">
        <v>33600</v>
      </c>
      <c r="K243" s="360"/>
      <c r="L243" s="361" t="s">
        <v>476</v>
      </c>
    </row>
    <row r="244" spans="1:12" s="60" customFormat="1" ht="22.5" customHeight="1" x14ac:dyDescent="0.2">
      <c r="A244" s="354" t="s">
        <v>420</v>
      </c>
      <c r="B244" s="355" t="s">
        <v>368</v>
      </c>
      <c r="C244" s="381">
        <v>302</v>
      </c>
      <c r="D244" s="355"/>
      <c r="E244" s="356">
        <v>25</v>
      </c>
      <c r="F244" s="357">
        <v>20</v>
      </c>
      <c r="G244" s="358">
        <f t="shared" si="41"/>
        <v>-0.2</v>
      </c>
      <c r="H244" s="356">
        <v>25</v>
      </c>
      <c r="I244" s="358">
        <v>0</v>
      </c>
      <c r="J244" s="359">
        <v>33600</v>
      </c>
      <c r="K244" s="360"/>
      <c r="L244" s="361" t="s">
        <v>476</v>
      </c>
    </row>
    <row r="245" spans="1:12" ht="25.5" x14ac:dyDescent="0.2">
      <c r="A245" s="354" t="s">
        <v>171</v>
      </c>
      <c r="B245" s="355" t="s">
        <v>368</v>
      </c>
      <c r="C245" s="381">
        <v>303</v>
      </c>
      <c r="D245" s="355"/>
      <c r="E245" s="356">
        <v>35</v>
      </c>
      <c r="F245" s="357">
        <v>30</v>
      </c>
      <c r="G245" s="358">
        <f t="shared" si="41"/>
        <v>-0.14285714285714285</v>
      </c>
      <c r="H245" s="356">
        <v>35</v>
      </c>
      <c r="I245" s="358">
        <f t="shared" ref="I245" si="44">+(H245-F245)/F245</f>
        <v>0.16666666666666666</v>
      </c>
      <c r="J245" s="359">
        <v>33600</v>
      </c>
      <c r="K245" s="360" t="s">
        <v>512</v>
      </c>
      <c r="L245" s="361" t="s">
        <v>295</v>
      </c>
    </row>
    <row r="246" spans="1:12" s="60" customFormat="1" ht="51" x14ac:dyDescent="0.2">
      <c r="A246" s="61" t="s">
        <v>371</v>
      </c>
      <c r="B246" s="62" t="s">
        <v>368</v>
      </c>
      <c r="C246" s="66">
        <v>304</v>
      </c>
      <c r="D246" s="62"/>
      <c r="E246" s="63">
        <v>30</v>
      </c>
      <c r="F246" s="224">
        <v>30</v>
      </c>
      <c r="G246" s="67">
        <f t="shared" si="41"/>
        <v>0</v>
      </c>
      <c r="H246" s="63">
        <v>30</v>
      </c>
      <c r="I246" s="67">
        <v>0</v>
      </c>
      <c r="J246" s="64">
        <v>33600</v>
      </c>
      <c r="K246" s="65"/>
      <c r="L246" s="96" t="s">
        <v>401</v>
      </c>
    </row>
    <row r="247" spans="1:12" s="60" customFormat="1" ht="22.5" customHeight="1" x14ac:dyDescent="0.2">
      <c r="A247" s="354" t="s">
        <v>402</v>
      </c>
      <c r="B247" s="355" t="s">
        <v>368</v>
      </c>
      <c r="C247" s="381">
        <v>310</v>
      </c>
      <c r="D247" s="355"/>
      <c r="E247" s="356">
        <v>25</v>
      </c>
      <c r="F247" s="357">
        <v>0</v>
      </c>
      <c r="G247" s="358">
        <f t="shared" si="41"/>
        <v>-1</v>
      </c>
      <c r="H247" s="356">
        <v>0</v>
      </c>
      <c r="I247" s="358">
        <v>0</v>
      </c>
      <c r="J247" s="359">
        <v>33600</v>
      </c>
      <c r="K247" s="360"/>
      <c r="L247" s="361" t="s">
        <v>476</v>
      </c>
    </row>
    <row r="248" spans="1:12" s="60" customFormat="1" ht="27.95" customHeight="1" x14ac:dyDescent="0.2">
      <c r="A248" s="392" t="s">
        <v>400</v>
      </c>
      <c r="B248" s="382" t="s">
        <v>368</v>
      </c>
      <c r="C248" s="393">
        <v>315</v>
      </c>
      <c r="D248" s="383"/>
      <c r="E248" s="384">
        <v>0</v>
      </c>
      <c r="F248" s="385">
        <v>30</v>
      </c>
      <c r="G248" s="367" t="s">
        <v>252</v>
      </c>
      <c r="H248" s="384">
        <v>30</v>
      </c>
      <c r="I248" s="386">
        <v>1</v>
      </c>
      <c r="J248" s="387">
        <v>33600</v>
      </c>
      <c r="K248" s="388" t="s">
        <v>806</v>
      </c>
      <c r="L248" s="389" t="s">
        <v>790</v>
      </c>
    </row>
    <row r="249" spans="1:12" s="60" customFormat="1" ht="38.25" x14ac:dyDescent="0.2">
      <c r="A249" s="61" t="s">
        <v>400</v>
      </c>
      <c r="B249" s="62" t="s">
        <v>368</v>
      </c>
      <c r="C249" s="66">
        <v>340</v>
      </c>
      <c r="D249" s="581"/>
      <c r="E249" s="63">
        <v>15</v>
      </c>
      <c r="F249" s="224">
        <v>15</v>
      </c>
      <c r="G249" s="67">
        <f t="shared" si="41"/>
        <v>0</v>
      </c>
      <c r="H249" s="63">
        <v>15</v>
      </c>
      <c r="I249" s="67">
        <v>0</v>
      </c>
      <c r="J249" s="64">
        <v>33600</v>
      </c>
      <c r="K249" s="65"/>
      <c r="L249" s="96" t="s">
        <v>714</v>
      </c>
    </row>
    <row r="250" spans="1:12" s="60" customFormat="1" ht="22.5" customHeight="1" x14ac:dyDescent="0.2">
      <c r="A250" s="170" t="s">
        <v>405</v>
      </c>
      <c r="B250" s="171"/>
      <c r="C250" s="172"/>
      <c r="D250" s="171"/>
      <c r="E250" s="173"/>
      <c r="F250" s="225"/>
      <c r="G250" s="173"/>
      <c r="H250" s="173"/>
      <c r="I250" s="176"/>
      <c r="J250" s="174"/>
      <c r="K250" s="175"/>
      <c r="L250" s="219"/>
    </row>
    <row r="251" spans="1:12" s="60" customFormat="1" ht="22.5" customHeight="1" x14ac:dyDescent="0.2">
      <c r="A251" s="179" t="s">
        <v>407</v>
      </c>
      <c r="B251" s="579" t="s">
        <v>406</v>
      </c>
      <c r="C251" s="580">
        <v>355</v>
      </c>
      <c r="D251" s="581"/>
      <c r="E251" s="582">
        <v>20</v>
      </c>
      <c r="F251" s="583">
        <v>20</v>
      </c>
      <c r="G251" s="67">
        <f>+(F251-E251)/E251</f>
        <v>0</v>
      </c>
      <c r="H251" s="582">
        <v>20</v>
      </c>
      <c r="I251" s="584">
        <v>0</v>
      </c>
      <c r="J251" s="585">
        <v>33600</v>
      </c>
      <c r="K251" s="586"/>
      <c r="L251" s="587" t="s">
        <v>475</v>
      </c>
    </row>
    <row r="252" spans="1:12" s="60" customFormat="1" ht="22.5" customHeight="1" x14ac:dyDescent="0.2">
      <c r="A252" s="170" t="s">
        <v>393</v>
      </c>
      <c r="B252" s="171"/>
      <c r="C252" s="172"/>
      <c r="D252" s="171"/>
      <c r="E252" s="173"/>
      <c r="F252" s="225"/>
      <c r="G252" s="176"/>
      <c r="H252" s="173"/>
      <c r="I252" s="176"/>
      <c r="J252" s="174"/>
      <c r="K252" s="175"/>
      <c r="L252" s="219"/>
    </row>
    <row r="253" spans="1:12" s="60" customFormat="1" ht="24.95" customHeight="1" x14ac:dyDescent="0.2">
      <c r="A253" s="578" t="s">
        <v>397</v>
      </c>
      <c r="B253" s="62" t="s">
        <v>394</v>
      </c>
      <c r="C253" s="62" t="s">
        <v>471</v>
      </c>
      <c r="D253" s="62"/>
      <c r="E253" s="63">
        <v>16</v>
      </c>
      <c r="F253" s="224">
        <v>16</v>
      </c>
      <c r="G253" s="67">
        <f t="shared" ref="G253:G256" si="45">+(F253-E253)/E253</f>
        <v>0</v>
      </c>
      <c r="H253" s="63">
        <v>16</v>
      </c>
      <c r="I253" s="67">
        <v>0</v>
      </c>
      <c r="J253" s="64">
        <v>33600</v>
      </c>
      <c r="K253" s="65"/>
      <c r="L253" s="96" t="s">
        <v>395</v>
      </c>
    </row>
    <row r="254" spans="1:12" s="60" customFormat="1" ht="25.5" x14ac:dyDescent="0.2">
      <c r="A254" s="578" t="s">
        <v>396</v>
      </c>
      <c r="B254" s="62" t="s">
        <v>394</v>
      </c>
      <c r="C254" s="62" t="s">
        <v>472</v>
      </c>
      <c r="D254" s="62"/>
      <c r="E254" s="63">
        <v>16</v>
      </c>
      <c r="F254" s="224">
        <v>25</v>
      </c>
      <c r="G254" s="67">
        <f t="shared" si="45"/>
        <v>0.5625</v>
      </c>
      <c r="H254" s="63">
        <v>25</v>
      </c>
      <c r="I254" s="67">
        <v>0</v>
      </c>
      <c r="J254" s="64">
        <v>33600</v>
      </c>
      <c r="K254" s="65"/>
      <c r="L254" s="96" t="s">
        <v>395</v>
      </c>
    </row>
    <row r="255" spans="1:12" s="60" customFormat="1" ht="25.5" x14ac:dyDescent="0.2">
      <c r="A255" s="578" t="s">
        <v>398</v>
      </c>
      <c r="B255" s="113" t="s">
        <v>394</v>
      </c>
      <c r="C255" s="113" t="s">
        <v>473</v>
      </c>
      <c r="D255" s="62"/>
      <c r="E255" s="63">
        <v>16</v>
      </c>
      <c r="F255" s="224">
        <v>16</v>
      </c>
      <c r="G255" s="67">
        <f t="shared" si="45"/>
        <v>0</v>
      </c>
      <c r="H255" s="63">
        <v>16</v>
      </c>
      <c r="I255" s="67">
        <v>0</v>
      </c>
      <c r="J255" s="64">
        <v>33600</v>
      </c>
      <c r="K255" s="65"/>
      <c r="L255" s="96" t="s">
        <v>395</v>
      </c>
    </row>
    <row r="256" spans="1:12" s="60" customFormat="1" ht="25.5" x14ac:dyDescent="0.2">
      <c r="A256" s="578" t="s">
        <v>399</v>
      </c>
      <c r="B256" s="62" t="s">
        <v>394</v>
      </c>
      <c r="C256" s="62" t="s">
        <v>474</v>
      </c>
      <c r="D256" s="62"/>
      <c r="E256" s="63">
        <v>16</v>
      </c>
      <c r="F256" s="224">
        <v>16</v>
      </c>
      <c r="G256" s="67">
        <f t="shared" si="45"/>
        <v>0</v>
      </c>
      <c r="H256" s="63">
        <v>16</v>
      </c>
      <c r="I256" s="67">
        <v>0</v>
      </c>
      <c r="J256" s="64">
        <v>33600</v>
      </c>
      <c r="K256" s="65"/>
      <c r="L256" s="96" t="s">
        <v>395</v>
      </c>
    </row>
    <row r="257" spans="1:256" s="60" customFormat="1" ht="22.5" customHeight="1" x14ac:dyDescent="0.2">
      <c r="A257" s="170" t="s">
        <v>448</v>
      </c>
      <c r="B257" s="171"/>
      <c r="C257" s="172"/>
      <c r="D257" s="171"/>
      <c r="E257" s="173"/>
      <c r="F257" s="225"/>
      <c r="G257" s="176"/>
      <c r="H257" s="173"/>
      <c r="I257" s="176"/>
      <c r="J257" s="174"/>
      <c r="K257" s="175"/>
      <c r="L257" s="219"/>
    </row>
    <row r="258" spans="1:256" s="60" customFormat="1" ht="24.95" customHeight="1" x14ac:dyDescent="0.2">
      <c r="A258" s="354" t="s">
        <v>449</v>
      </c>
      <c r="B258" s="355" t="s">
        <v>450</v>
      </c>
      <c r="C258" s="381">
        <v>205</v>
      </c>
      <c r="D258" s="355"/>
      <c r="E258" s="356">
        <v>5</v>
      </c>
      <c r="F258" s="357">
        <v>0</v>
      </c>
      <c r="G258" s="358">
        <v>0</v>
      </c>
      <c r="H258" s="356">
        <v>0</v>
      </c>
      <c r="I258" s="358">
        <v>0</v>
      </c>
      <c r="J258" s="359">
        <v>33600</v>
      </c>
      <c r="K258" s="360"/>
      <c r="L258" s="361" t="s">
        <v>513</v>
      </c>
    </row>
    <row r="259" spans="1:256" s="83" customFormat="1" ht="27" customHeight="1" x14ac:dyDescent="0.2">
      <c r="A259" s="390" t="s">
        <v>777</v>
      </c>
      <c r="B259" s="363" t="s">
        <v>778</v>
      </c>
      <c r="C259" s="363">
        <v>325</v>
      </c>
      <c r="D259" s="363"/>
      <c r="E259" s="365">
        <v>0</v>
      </c>
      <c r="F259" s="366">
        <v>5</v>
      </c>
      <c r="G259" s="367" t="s">
        <v>252</v>
      </c>
      <c r="H259" s="365">
        <v>5</v>
      </c>
      <c r="I259" s="367">
        <v>0</v>
      </c>
      <c r="J259" s="368">
        <v>33600</v>
      </c>
      <c r="K259" s="369" t="s">
        <v>823</v>
      </c>
      <c r="L259" s="370" t="s">
        <v>798</v>
      </c>
      <c r="N259" s="113"/>
      <c r="P259" s="113"/>
      <c r="Q259" s="114"/>
      <c r="R259" s="115"/>
      <c r="S259" s="116"/>
      <c r="T259" s="115"/>
      <c r="U259" s="116"/>
      <c r="V259" s="117"/>
      <c r="Z259" s="113"/>
      <c r="AB259" s="113"/>
      <c r="AC259" s="114"/>
      <c r="AD259" s="115"/>
      <c r="AE259" s="116"/>
      <c r="AF259" s="115"/>
      <c r="AG259" s="116"/>
      <c r="AH259" s="117"/>
      <c r="AL259" s="113"/>
      <c r="AN259" s="113"/>
      <c r="AO259" s="114"/>
      <c r="AP259" s="115"/>
      <c r="AQ259" s="116"/>
      <c r="AR259" s="115"/>
      <c r="AS259" s="116"/>
      <c r="AT259" s="117"/>
      <c r="AX259" s="113"/>
      <c r="AZ259" s="113"/>
      <c r="BA259" s="114"/>
      <c r="BB259" s="115"/>
      <c r="BC259" s="116"/>
      <c r="BD259" s="115"/>
      <c r="BE259" s="116"/>
      <c r="BF259" s="117"/>
      <c r="BJ259" s="113"/>
      <c r="BL259" s="113"/>
      <c r="BM259" s="114"/>
      <c r="BN259" s="115"/>
      <c r="BO259" s="116"/>
      <c r="BP259" s="115"/>
      <c r="BQ259" s="116"/>
      <c r="BR259" s="117"/>
      <c r="BV259" s="113"/>
      <c r="BX259" s="113"/>
      <c r="BY259" s="114"/>
      <c r="BZ259" s="115"/>
      <c r="CA259" s="116"/>
      <c r="CB259" s="115"/>
      <c r="CC259" s="116"/>
      <c r="CD259" s="117"/>
      <c r="CH259" s="113"/>
      <c r="CJ259" s="113"/>
      <c r="CK259" s="114"/>
      <c r="CL259" s="115"/>
      <c r="CM259" s="116"/>
      <c r="CN259" s="115"/>
      <c r="CO259" s="116"/>
      <c r="CP259" s="117"/>
      <c r="CT259" s="113"/>
      <c r="CV259" s="113"/>
      <c r="CW259" s="114"/>
      <c r="CX259" s="115"/>
      <c r="CY259" s="116"/>
      <c r="CZ259" s="115"/>
      <c r="DA259" s="116"/>
      <c r="DB259" s="117"/>
      <c r="DF259" s="113"/>
      <c r="DH259" s="113"/>
      <c r="DI259" s="114"/>
      <c r="DJ259" s="115"/>
      <c r="DK259" s="116"/>
      <c r="DL259" s="115"/>
      <c r="DM259" s="116"/>
      <c r="DN259" s="117"/>
      <c r="DR259" s="113"/>
      <c r="DT259" s="113"/>
      <c r="DU259" s="114"/>
      <c r="DV259" s="115"/>
      <c r="DW259" s="116"/>
      <c r="DX259" s="115"/>
      <c r="DY259" s="116"/>
      <c r="DZ259" s="117"/>
      <c r="ED259" s="113"/>
      <c r="EF259" s="113"/>
      <c r="EG259" s="114"/>
      <c r="EH259" s="115"/>
      <c r="EI259" s="116"/>
      <c r="EJ259" s="115"/>
      <c r="EK259" s="116"/>
      <c r="EL259" s="117"/>
      <c r="EP259" s="113"/>
      <c r="ER259" s="113"/>
      <c r="ES259" s="114"/>
      <c r="ET259" s="115"/>
      <c r="EU259" s="116"/>
      <c r="EV259" s="115"/>
      <c r="EW259" s="116"/>
      <c r="EX259" s="117"/>
      <c r="FB259" s="113"/>
      <c r="FD259" s="113"/>
      <c r="FE259" s="114"/>
      <c r="FF259" s="115"/>
      <c r="FG259" s="116"/>
      <c r="FH259" s="115"/>
      <c r="FI259" s="116"/>
      <c r="FJ259" s="117"/>
      <c r="FN259" s="113"/>
      <c r="FP259" s="113"/>
      <c r="FQ259" s="114"/>
      <c r="FR259" s="115"/>
      <c r="FS259" s="116"/>
      <c r="FT259" s="115"/>
      <c r="FU259" s="116"/>
      <c r="FV259" s="117"/>
      <c r="FZ259" s="113"/>
      <c r="GB259" s="113"/>
      <c r="GC259" s="114"/>
      <c r="GD259" s="115"/>
      <c r="GE259" s="116"/>
      <c r="GF259" s="115"/>
      <c r="GG259" s="116"/>
      <c r="GH259" s="117"/>
      <c r="GL259" s="113"/>
      <c r="GN259" s="113"/>
      <c r="GO259" s="114"/>
      <c r="GP259" s="115"/>
      <c r="GQ259" s="116"/>
      <c r="GR259" s="115"/>
      <c r="GS259" s="116"/>
      <c r="GT259" s="117"/>
      <c r="GX259" s="113"/>
      <c r="GZ259" s="113"/>
      <c r="HA259" s="114"/>
      <c r="HB259" s="115"/>
      <c r="HC259" s="116"/>
      <c r="HD259" s="115"/>
      <c r="HE259" s="116"/>
      <c r="HF259" s="117"/>
      <c r="HJ259" s="113"/>
      <c r="HL259" s="113"/>
      <c r="HM259" s="114"/>
      <c r="HN259" s="115"/>
      <c r="HO259" s="116"/>
      <c r="HP259" s="115"/>
      <c r="HQ259" s="116"/>
      <c r="HR259" s="117"/>
      <c r="HV259" s="113"/>
      <c r="HX259" s="113"/>
      <c r="HY259" s="114"/>
      <c r="HZ259" s="115"/>
      <c r="IA259" s="116"/>
      <c r="IB259" s="115"/>
      <c r="IC259" s="116"/>
      <c r="ID259" s="117"/>
      <c r="IH259" s="113"/>
      <c r="IJ259" s="113"/>
      <c r="IK259" s="114"/>
      <c r="IL259" s="115"/>
      <c r="IM259" s="116"/>
      <c r="IN259" s="115"/>
      <c r="IO259" s="116"/>
      <c r="IP259" s="117"/>
      <c r="IT259" s="113"/>
      <c r="IV259" s="113"/>
    </row>
    <row r="260" spans="1:256" s="83" customFormat="1" ht="25.5" x14ac:dyDescent="0.2">
      <c r="A260" s="390" t="s">
        <v>779</v>
      </c>
      <c r="B260" s="391" t="s">
        <v>450</v>
      </c>
      <c r="C260" s="391">
        <v>330</v>
      </c>
      <c r="D260" s="363"/>
      <c r="E260" s="365">
        <v>0</v>
      </c>
      <c r="F260" s="366">
        <v>5</v>
      </c>
      <c r="G260" s="367" t="s">
        <v>252</v>
      </c>
      <c r="H260" s="365">
        <v>5</v>
      </c>
      <c r="I260" s="367">
        <v>0</v>
      </c>
      <c r="J260" s="368">
        <v>3360</v>
      </c>
      <c r="K260" s="369" t="s">
        <v>833</v>
      </c>
      <c r="L260" s="370" t="s">
        <v>798</v>
      </c>
      <c r="N260" s="113"/>
      <c r="P260" s="113"/>
      <c r="Q260" s="114"/>
      <c r="R260" s="115"/>
      <c r="S260" s="116"/>
      <c r="T260" s="115"/>
      <c r="U260" s="116"/>
      <c r="V260" s="117"/>
      <c r="Z260" s="113"/>
      <c r="AB260" s="113"/>
      <c r="AC260" s="114"/>
      <c r="AD260" s="115"/>
      <c r="AE260" s="116"/>
      <c r="AF260" s="115"/>
      <c r="AG260" s="116"/>
      <c r="AH260" s="117"/>
      <c r="AL260" s="113"/>
      <c r="AN260" s="113"/>
      <c r="AO260" s="114"/>
      <c r="AP260" s="115"/>
      <c r="AQ260" s="116"/>
      <c r="AR260" s="115"/>
      <c r="AS260" s="116"/>
      <c r="AT260" s="117"/>
      <c r="AX260" s="113"/>
      <c r="AZ260" s="113"/>
      <c r="BA260" s="114"/>
      <c r="BB260" s="115"/>
      <c r="BC260" s="116"/>
      <c r="BD260" s="115"/>
      <c r="BE260" s="116"/>
      <c r="BF260" s="117"/>
      <c r="BJ260" s="113"/>
      <c r="BL260" s="113"/>
      <c r="BM260" s="114"/>
      <c r="BN260" s="115"/>
      <c r="BO260" s="116"/>
      <c r="BP260" s="115"/>
      <c r="BQ260" s="116"/>
      <c r="BR260" s="117"/>
      <c r="BV260" s="113"/>
      <c r="BX260" s="113"/>
      <c r="BY260" s="114"/>
      <c r="BZ260" s="115"/>
      <c r="CA260" s="116"/>
      <c r="CB260" s="115"/>
      <c r="CC260" s="116"/>
      <c r="CD260" s="117"/>
      <c r="CH260" s="113"/>
      <c r="CJ260" s="113"/>
      <c r="CK260" s="114"/>
      <c r="CL260" s="115"/>
      <c r="CM260" s="116"/>
      <c r="CN260" s="115"/>
      <c r="CO260" s="116"/>
      <c r="CP260" s="117"/>
      <c r="CT260" s="113"/>
      <c r="CV260" s="113"/>
      <c r="CW260" s="114"/>
      <c r="CX260" s="115"/>
      <c r="CY260" s="116"/>
      <c r="CZ260" s="115"/>
      <c r="DA260" s="116"/>
      <c r="DB260" s="117"/>
      <c r="DF260" s="113"/>
      <c r="DH260" s="113"/>
      <c r="DI260" s="114"/>
      <c r="DJ260" s="115"/>
      <c r="DK260" s="116"/>
      <c r="DL260" s="115"/>
      <c r="DM260" s="116"/>
      <c r="DN260" s="117"/>
      <c r="DR260" s="113"/>
      <c r="DT260" s="113"/>
      <c r="DU260" s="114"/>
      <c r="DV260" s="115"/>
      <c r="DW260" s="116"/>
      <c r="DX260" s="115"/>
      <c r="DY260" s="116"/>
      <c r="DZ260" s="117"/>
      <c r="ED260" s="113"/>
      <c r="EF260" s="113"/>
      <c r="EG260" s="114"/>
      <c r="EH260" s="115"/>
      <c r="EI260" s="116"/>
      <c r="EJ260" s="115"/>
      <c r="EK260" s="116"/>
      <c r="EL260" s="117"/>
      <c r="EP260" s="113"/>
      <c r="ER260" s="113"/>
      <c r="ES260" s="114"/>
      <c r="ET260" s="115"/>
      <c r="EU260" s="116"/>
      <c r="EV260" s="115"/>
      <c r="EW260" s="116"/>
      <c r="EX260" s="117"/>
      <c r="FB260" s="113"/>
      <c r="FD260" s="113"/>
      <c r="FE260" s="114"/>
      <c r="FF260" s="115"/>
      <c r="FG260" s="116"/>
      <c r="FH260" s="115"/>
      <c r="FI260" s="116"/>
      <c r="FJ260" s="117"/>
      <c r="FN260" s="113"/>
      <c r="FP260" s="113"/>
      <c r="FQ260" s="114"/>
      <c r="FR260" s="115"/>
      <c r="FS260" s="116"/>
      <c r="FT260" s="115"/>
      <c r="FU260" s="116"/>
      <c r="FV260" s="117"/>
      <c r="FZ260" s="113"/>
      <c r="GB260" s="113"/>
      <c r="GC260" s="114"/>
      <c r="GD260" s="115"/>
      <c r="GE260" s="116"/>
      <c r="GF260" s="115"/>
      <c r="GG260" s="116"/>
      <c r="GH260" s="117"/>
      <c r="GL260" s="113"/>
      <c r="GN260" s="113"/>
      <c r="GO260" s="114"/>
      <c r="GP260" s="115"/>
      <c r="GQ260" s="116"/>
      <c r="GR260" s="115"/>
      <c r="GS260" s="116"/>
      <c r="GT260" s="117"/>
      <c r="GX260" s="113"/>
      <c r="GZ260" s="113"/>
      <c r="HA260" s="114"/>
      <c r="HB260" s="115"/>
      <c r="HC260" s="116"/>
      <c r="HD260" s="115"/>
      <c r="HE260" s="116"/>
      <c r="HF260" s="117"/>
      <c r="HJ260" s="113"/>
      <c r="HL260" s="113"/>
      <c r="HM260" s="114"/>
      <c r="HN260" s="115"/>
      <c r="HO260" s="116"/>
      <c r="HP260" s="115"/>
      <c r="HQ260" s="116"/>
      <c r="HR260" s="117"/>
      <c r="HV260" s="113"/>
      <c r="HX260" s="113"/>
      <c r="HY260" s="114"/>
      <c r="HZ260" s="115"/>
      <c r="IA260" s="116"/>
      <c r="IB260" s="115"/>
      <c r="IC260" s="116"/>
      <c r="ID260" s="117"/>
      <c r="IH260" s="113"/>
      <c r="IJ260" s="113"/>
      <c r="IK260" s="114"/>
      <c r="IL260" s="115"/>
      <c r="IM260" s="116"/>
      <c r="IN260" s="115"/>
      <c r="IO260" s="116"/>
      <c r="IP260" s="117"/>
      <c r="IT260" s="113"/>
      <c r="IV260" s="113"/>
    </row>
    <row r="261" spans="1:256" s="60" customFormat="1" ht="38.25" x14ac:dyDescent="0.2">
      <c r="A261" s="61" t="s">
        <v>514</v>
      </c>
      <c r="B261" s="62" t="s">
        <v>450</v>
      </c>
      <c r="C261" s="66">
        <v>320</v>
      </c>
      <c r="D261" s="62"/>
      <c r="E261" s="63">
        <v>60</v>
      </c>
      <c r="F261" s="224"/>
      <c r="G261" s="67">
        <v>0</v>
      </c>
      <c r="H261" s="63"/>
      <c r="I261" s="67">
        <v>0</v>
      </c>
      <c r="J261" s="64">
        <v>33600</v>
      </c>
      <c r="K261" s="65" t="s">
        <v>715</v>
      </c>
      <c r="L261" s="96" t="s">
        <v>515</v>
      </c>
      <c r="M261" s="83"/>
      <c r="N261" s="113"/>
      <c r="O261" s="83"/>
      <c r="P261" s="113"/>
      <c r="Q261" s="114"/>
      <c r="R261" s="115"/>
      <c r="S261" s="116"/>
      <c r="T261" s="115"/>
      <c r="U261" s="116"/>
      <c r="V261" s="117"/>
      <c r="W261" s="83"/>
      <c r="X261" s="83"/>
      <c r="Y261" s="83"/>
      <c r="Z261" s="113"/>
      <c r="AA261" s="83"/>
      <c r="AB261" s="113"/>
      <c r="AC261" s="114"/>
      <c r="AD261" s="115"/>
      <c r="AE261" s="116"/>
      <c r="AF261" s="115"/>
      <c r="AG261" s="116"/>
      <c r="AH261" s="117"/>
      <c r="AI261" s="83"/>
      <c r="AJ261" s="83"/>
      <c r="AK261" s="83"/>
      <c r="AL261" s="113"/>
      <c r="AM261" s="83"/>
      <c r="AN261" s="113"/>
      <c r="AO261" s="114"/>
      <c r="AP261" s="115"/>
      <c r="AQ261" s="116"/>
      <c r="AR261" s="115"/>
      <c r="AS261" s="116"/>
      <c r="AT261" s="117"/>
      <c r="AU261" s="83"/>
      <c r="AV261" s="83"/>
      <c r="AW261" s="83"/>
      <c r="AX261" s="113"/>
      <c r="AY261" s="83"/>
      <c r="AZ261" s="113"/>
      <c r="BA261" s="114"/>
      <c r="BB261" s="115"/>
      <c r="BC261" s="116"/>
      <c r="BD261" s="115"/>
      <c r="BE261" s="116"/>
      <c r="BF261" s="117"/>
      <c r="BG261" s="83"/>
      <c r="BH261" s="83"/>
      <c r="BI261" s="83"/>
      <c r="BJ261" s="113"/>
      <c r="BK261" s="83"/>
      <c r="BL261" s="113"/>
      <c r="BM261" s="114"/>
      <c r="BN261" s="115"/>
      <c r="BO261" s="116"/>
      <c r="BP261" s="115"/>
      <c r="BQ261" s="116"/>
      <c r="BR261" s="117"/>
      <c r="BS261" s="83"/>
      <c r="BT261" s="83"/>
      <c r="BU261" s="83"/>
      <c r="BV261" s="113"/>
      <c r="BW261" s="83"/>
      <c r="BX261" s="113"/>
      <c r="BY261" s="114"/>
      <c r="BZ261" s="115"/>
      <c r="CA261" s="116"/>
      <c r="CB261" s="115"/>
      <c r="CC261" s="116"/>
      <c r="CD261" s="117"/>
      <c r="CE261" s="83"/>
      <c r="CF261" s="83"/>
      <c r="CG261" s="83"/>
      <c r="CH261" s="113"/>
      <c r="CI261" s="83"/>
      <c r="CJ261" s="113"/>
      <c r="CK261" s="114"/>
      <c r="CL261" s="115"/>
      <c r="CM261" s="116"/>
      <c r="CN261" s="115"/>
      <c r="CO261" s="116"/>
      <c r="CP261" s="117"/>
      <c r="CQ261" s="83"/>
      <c r="CR261" s="83"/>
      <c r="CS261" s="83"/>
      <c r="CT261" s="113"/>
      <c r="CU261" s="83"/>
      <c r="CV261" s="113"/>
      <c r="CW261" s="114"/>
      <c r="CX261" s="115"/>
      <c r="CY261" s="116"/>
      <c r="CZ261" s="115"/>
      <c r="DA261" s="116"/>
      <c r="DB261" s="117"/>
      <c r="DC261" s="83"/>
      <c r="DD261" s="83"/>
      <c r="DE261" s="83"/>
      <c r="DF261" s="113"/>
      <c r="DG261" s="83"/>
      <c r="DH261" s="113"/>
      <c r="DI261" s="114"/>
      <c r="DJ261" s="115"/>
      <c r="DK261" s="116"/>
      <c r="DL261" s="115"/>
      <c r="DM261" s="116"/>
      <c r="DN261" s="117"/>
      <c r="DO261" s="83"/>
      <c r="DP261" s="83"/>
      <c r="DQ261" s="83"/>
      <c r="DR261" s="113"/>
      <c r="DS261" s="83"/>
      <c r="DT261" s="113"/>
      <c r="DU261" s="114"/>
      <c r="DV261" s="115"/>
      <c r="DW261" s="116"/>
      <c r="DX261" s="115"/>
      <c r="DY261" s="116"/>
      <c r="DZ261" s="117"/>
      <c r="EA261" s="83"/>
      <c r="EB261" s="83"/>
      <c r="EC261" s="83"/>
      <c r="ED261" s="113"/>
      <c r="EE261" s="83"/>
      <c r="EF261" s="113"/>
      <c r="EG261" s="114"/>
      <c r="EH261" s="115"/>
      <c r="EI261" s="116"/>
      <c r="EJ261" s="115"/>
      <c r="EK261" s="116"/>
      <c r="EL261" s="117"/>
      <c r="EM261" s="83"/>
      <c r="EN261" s="83"/>
      <c r="EO261" s="83"/>
      <c r="EP261" s="113"/>
      <c r="EQ261" s="83"/>
      <c r="ER261" s="113"/>
      <c r="ES261" s="114"/>
      <c r="ET261" s="115"/>
      <c r="EU261" s="116"/>
      <c r="EV261" s="115"/>
      <c r="EW261" s="116"/>
      <c r="EX261" s="117"/>
      <c r="EY261" s="83"/>
      <c r="EZ261" s="83"/>
      <c r="FA261" s="83"/>
      <c r="FB261" s="113"/>
      <c r="FC261" s="83"/>
      <c r="FD261" s="113"/>
      <c r="FE261" s="114"/>
      <c r="FF261" s="115"/>
      <c r="FG261" s="116"/>
      <c r="FH261" s="115"/>
      <c r="FI261" s="116"/>
      <c r="FJ261" s="117"/>
      <c r="FK261" s="83"/>
      <c r="FL261" s="83"/>
      <c r="FM261" s="83"/>
      <c r="FN261" s="113"/>
      <c r="FO261" s="83"/>
      <c r="FP261" s="113"/>
      <c r="FQ261" s="114"/>
      <c r="FR261" s="115"/>
      <c r="FS261" s="116"/>
      <c r="FT261" s="115"/>
      <c r="FU261" s="116"/>
      <c r="FV261" s="117"/>
      <c r="FW261" s="83"/>
      <c r="FX261" s="83"/>
      <c r="FY261" s="83"/>
      <c r="FZ261" s="113"/>
      <c r="GA261" s="83"/>
      <c r="GB261" s="113"/>
      <c r="GC261" s="114"/>
      <c r="GD261" s="115"/>
      <c r="GE261" s="116"/>
      <c r="GF261" s="115"/>
      <c r="GG261" s="116"/>
      <c r="GH261" s="117"/>
      <c r="GI261" s="83"/>
      <c r="GJ261" s="83"/>
      <c r="GK261" s="83"/>
      <c r="GL261" s="113"/>
      <c r="GM261" s="83"/>
      <c r="GN261" s="113"/>
      <c r="GO261" s="114"/>
      <c r="GP261" s="115"/>
      <c r="GQ261" s="116"/>
      <c r="GR261" s="115"/>
      <c r="GS261" s="116"/>
      <c r="GT261" s="117"/>
      <c r="GU261" s="83"/>
      <c r="GV261" s="83"/>
      <c r="GW261" s="83"/>
      <c r="GX261" s="113"/>
      <c r="GY261" s="83"/>
      <c r="GZ261" s="113"/>
      <c r="HA261" s="114"/>
      <c r="HB261" s="115"/>
      <c r="HC261" s="116"/>
      <c r="HD261" s="115"/>
      <c r="HE261" s="116"/>
      <c r="HF261" s="117"/>
      <c r="HG261" s="83"/>
      <c r="HH261" s="83"/>
      <c r="HI261" s="83"/>
      <c r="HJ261" s="113"/>
      <c r="HK261" s="83"/>
      <c r="HL261" s="113"/>
      <c r="HM261" s="114"/>
      <c r="HN261" s="115"/>
      <c r="HO261" s="116"/>
      <c r="HP261" s="115"/>
      <c r="HQ261" s="116"/>
      <c r="HR261" s="117"/>
      <c r="HS261" s="83"/>
      <c r="HT261" s="83"/>
      <c r="HU261" s="83"/>
      <c r="HV261" s="113"/>
      <c r="HW261" s="83"/>
      <c r="HX261" s="113"/>
      <c r="HY261" s="114"/>
      <c r="HZ261" s="115"/>
      <c r="IA261" s="116"/>
      <c r="IB261" s="115"/>
      <c r="IC261" s="116"/>
      <c r="ID261" s="117"/>
      <c r="IE261" s="83"/>
      <c r="IF261" s="83"/>
      <c r="IG261" s="83"/>
      <c r="IH261" s="113"/>
      <c r="II261" s="83"/>
      <c r="IJ261" s="113"/>
      <c r="IK261" s="114"/>
      <c r="IL261" s="115"/>
      <c r="IM261" s="116"/>
      <c r="IN261" s="115"/>
      <c r="IO261" s="116"/>
      <c r="IP261" s="117"/>
      <c r="IQ261" s="83"/>
      <c r="IR261" s="83"/>
      <c r="IS261" s="83"/>
      <c r="IT261" s="113"/>
      <c r="IU261" s="83"/>
      <c r="IV261" s="113"/>
    </row>
    <row r="262" spans="1:256" s="83" customFormat="1" ht="27" customHeight="1" x14ac:dyDescent="0.2">
      <c r="A262" s="390" t="s">
        <v>809</v>
      </c>
      <c r="B262" s="363" t="s">
        <v>778</v>
      </c>
      <c r="C262" s="363">
        <v>410</v>
      </c>
      <c r="D262" s="363"/>
      <c r="E262" s="365">
        <v>0</v>
      </c>
      <c r="F262" s="366">
        <v>5</v>
      </c>
      <c r="G262" s="367" t="s">
        <v>252</v>
      </c>
      <c r="H262" s="365">
        <v>6</v>
      </c>
      <c r="I262" s="367">
        <v>0</v>
      </c>
      <c r="J262" s="368">
        <v>3360</v>
      </c>
      <c r="K262" s="369" t="s">
        <v>824</v>
      </c>
      <c r="L262" s="370" t="s">
        <v>799</v>
      </c>
      <c r="N262" s="113"/>
      <c r="P262" s="113"/>
      <c r="Q262" s="114"/>
      <c r="R262" s="115"/>
      <c r="S262" s="116"/>
      <c r="T262" s="115"/>
      <c r="U262" s="116"/>
      <c r="V262" s="117"/>
      <c r="Z262" s="113"/>
      <c r="AB262" s="113"/>
      <c r="AC262" s="114"/>
      <c r="AD262" s="115"/>
      <c r="AE262" s="116"/>
      <c r="AF262" s="115"/>
      <c r="AG262" s="116"/>
      <c r="AH262" s="117"/>
      <c r="AL262" s="113"/>
      <c r="AN262" s="113"/>
      <c r="AO262" s="114"/>
      <c r="AP262" s="115"/>
      <c r="AQ262" s="116"/>
      <c r="AR262" s="115"/>
      <c r="AS262" s="116"/>
      <c r="AT262" s="117"/>
      <c r="AX262" s="113"/>
      <c r="AZ262" s="113"/>
      <c r="BA262" s="114"/>
      <c r="BB262" s="115"/>
      <c r="BC262" s="116"/>
      <c r="BD262" s="115"/>
      <c r="BE262" s="116"/>
      <c r="BF262" s="117"/>
      <c r="BJ262" s="113"/>
      <c r="BL262" s="113"/>
      <c r="BM262" s="114"/>
      <c r="BN262" s="115"/>
      <c r="BO262" s="116"/>
      <c r="BP262" s="115"/>
      <c r="BQ262" s="116"/>
      <c r="BR262" s="117"/>
      <c r="BV262" s="113"/>
      <c r="BX262" s="113"/>
      <c r="BY262" s="114"/>
      <c r="BZ262" s="115"/>
      <c r="CA262" s="116"/>
      <c r="CB262" s="115"/>
      <c r="CC262" s="116"/>
      <c r="CD262" s="117"/>
      <c r="CH262" s="113"/>
      <c r="CJ262" s="113"/>
      <c r="CK262" s="114"/>
      <c r="CL262" s="115"/>
      <c r="CM262" s="116"/>
      <c r="CN262" s="115"/>
      <c r="CO262" s="116"/>
      <c r="CP262" s="117"/>
      <c r="CT262" s="113"/>
      <c r="CV262" s="113"/>
      <c r="CW262" s="114"/>
      <c r="CX262" s="115"/>
      <c r="CY262" s="116"/>
      <c r="CZ262" s="115"/>
      <c r="DA262" s="116"/>
      <c r="DB262" s="117"/>
      <c r="DF262" s="113"/>
      <c r="DH262" s="113"/>
      <c r="DI262" s="114"/>
      <c r="DJ262" s="115"/>
      <c r="DK262" s="116"/>
      <c r="DL262" s="115"/>
      <c r="DM262" s="116"/>
      <c r="DN262" s="117"/>
      <c r="DR262" s="113"/>
      <c r="DT262" s="113"/>
      <c r="DU262" s="114"/>
      <c r="DV262" s="115"/>
      <c r="DW262" s="116"/>
      <c r="DX262" s="115"/>
      <c r="DY262" s="116"/>
      <c r="DZ262" s="117"/>
      <c r="ED262" s="113"/>
      <c r="EF262" s="113"/>
      <c r="EG262" s="114"/>
      <c r="EH262" s="115"/>
      <c r="EI262" s="116"/>
      <c r="EJ262" s="115"/>
      <c r="EK262" s="116"/>
      <c r="EL262" s="117"/>
      <c r="EP262" s="113"/>
      <c r="ER262" s="113"/>
      <c r="ES262" s="114"/>
      <c r="ET262" s="115"/>
      <c r="EU262" s="116"/>
      <c r="EV262" s="115"/>
      <c r="EW262" s="116"/>
      <c r="EX262" s="117"/>
      <c r="FB262" s="113"/>
      <c r="FD262" s="113"/>
      <c r="FE262" s="114"/>
      <c r="FF262" s="115"/>
      <c r="FG262" s="116"/>
      <c r="FH262" s="115"/>
      <c r="FI262" s="116"/>
      <c r="FJ262" s="117"/>
      <c r="FN262" s="113"/>
      <c r="FP262" s="113"/>
      <c r="FQ262" s="114"/>
      <c r="FR262" s="115"/>
      <c r="FS262" s="116"/>
      <c r="FT262" s="115"/>
      <c r="FU262" s="116"/>
      <c r="FV262" s="117"/>
      <c r="FZ262" s="113"/>
      <c r="GB262" s="113"/>
      <c r="GC262" s="114"/>
      <c r="GD262" s="115"/>
      <c r="GE262" s="116"/>
      <c r="GF262" s="115"/>
      <c r="GG262" s="116"/>
      <c r="GH262" s="117"/>
      <c r="GL262" s="113"/>
      <c r="GN262" s="113"/>
      <c r="GO262" s="114"/>
      <c r="GP262" s="115"/>
      <c r="GQ262" s="116"/>
      <c r="GR262" s="115"/>
      <c r="GS262" s="116"/>
      <c r="GT262" s="117"/>
      <c r="GX262" s="113"/>
      <c r="GZ262" s="113"/>
      <c r="HA262" s="114"/>
      <c r="HB262" s="115"/>
      <c r="HC262" s="116"/>
      <c r="HD262" s="115"/>
      <c r="HE262" s="116"/>
      <c r="HF262" s="117"/>
      <c r="HJ262" s="113"/>
      <c r="HL262" s="113"/>
      <c r="HM262" s="114"/>
      <c r="HN262" s="115"/>
      <c r="HO262" s="116"/>
      <c r="HP262" s="115"/>
      <c r="HQ262" s="116"/>
      <c r="HR262" s="117"/>
      <c r="HV262" s="113"/>
      <c r="HX262" s="113"/>
      <c r="HY262" s="114"/>
      <c r="HZ262" s="115"/>
      <c r="IA262" s="116"/>
      <c r="IB262" s="115"/>
      <c r="IC262" s="116"/>
      <c r="ID262" s="117"/>
      <c r="IH262" s="113"/>
      <c r="IJ262" s="113"/>
      <c r="IK262" s="114"/>
      <c r="IL262" s="115"/>
      <c r="IM262" s="116"/>
      <c r="IN262" s="115"/>
      <c r="IO262" s="116"/>
      <c r="IP262" s="117"/>
      <c r="IT262" s="113"/>
      <c r="IV262" s="113"/>
    </row>
    <row r="263" spans="1:256" s="60" customFormat="1" ht="25.5" customHeight="1" x14ac:dyDescent="0.2">
      <c r="A263" s="378" t="s">
        <v>775</v>
      </c>
      <c r="B263" s="419"/>
      <c r="C263" s="419"/>
      <c r="D263" s="419"/>
      <c r="E263" s="421"/>
      <c r="F263" s="430"/>
      <c r="G263" s="429"/>
      <c r="H263" s="421"/>
      <c r="I263" s="429"/>
      <c r="J263" s="423"/>
      <c r="K263" s="424"/>
      <c r="L263" s="425"/>
    </row>
    <row r="264" spans="1:256" s="60" customFormat="1" ht="51" x14ac:dyDescent="0.2">
      <c r="A264" s="390" t="s">
        <v>808</v>
      </c>
      <c r="B264" s="363" t="s">
        <v>776</v>
      </c>
      <c r="C264" s="363">
        <v>226</v>
      </c>
      <c r="D264" s="363"/>
      <c r="E264" s="365">
        <v>0</v>
      </c>
      <c r="F264" s="379">
        <v>25</v>
      </c>
      <c r="G264" s="367" t="s">
        <v>252</v>
      </c>
      <c r="H264" s="365">
        <v>25</v>
      </c>
      <c r="I264" s="367">
        <v>0</v>
      </c>
      <c r="J264" s="368">
        <v>3360</v>
      </c>
      <c r="K264" s="369"/>
      <c r="L264" s="380" t="s">
        <v>800</v>
      </c>
    </row>
    <row r="265" spans="1:256" s="60" customFormat="1" ht="51" x14ac:dyDescent="0.2">
      <c r="A265" s="390" t="s">
        <v>787</v>
      </c>
      <c r="B265" s="363" t="s">
        <v>776</v>
      </c>
      <c r="C265" s="363">
        <v>326</v>
      </c>
      <c r="D265" s="363"/>
      <c r="E265" s="365">
        <v>0</v>
      </c>
      <c r="F265" s="379">
        <v>25</v>
      </c>
      <c r="G265" s="367" t="s">
        <v>252</v>
      </c>
      <c r="H265" s="365">
        <v>26</v>
      </c>
      <c r="I265" s="367">
        <v>0</v>
      </c>
      <c r="J265" s="368">
        <v>3360</v>
      </c>
      <c r="K265" s="369"/>
      <c r="L265" s="380" t="s">
        <v>800</v>
      </c>
    </row>
    <row r="266" spans="1:256" s="60" customFormat="1" ht="22.5" customHeight="1" x14ac:dyDescent="0.2">
      <c r="A266" s="170" t="s">
        <v>520</v>
      </c>
      <c r="B266" s="171"/>
      <c r="C266" s="172"/>
      <c r="D266" s="171"/>
      <c r="E266" s="173"/>
      <c r="F266" s="225"/>
      <c r="G266" s="176"/>
      <c r="H266" s="173"/>
      <c r="I266" s="176"/>
      <c r="J266" s="174"/>
      <c r="K266" s="175"/>
      <c r="L266" s="219"/>
    </row>
    <row r="267" spans="1:256" s="60" customFormat="1" ht="63.75" x14ac:dyDescent="0.2">
      <c r="A267" s="61" t="s">
        <v>516</v>
      </c>
      <c r="B267" s="62" t="s">
        <v>517</v>
      </c>
      <c r="C267" s="66">
        <v>221</v>
      </c>
      <c r="D267" s="62"/>
      <c r="E267" s="63">
        <v>15</v>
      </c>
      <c r="F267" s="224">
        <v>15</v>
      </c>
      <c r="G267" s="67">
        <v>0</v>
      </c>
      <c r="H267" s="63">
        <v>15</v>
      </c>
      <c r="I267" s="67">
        <v>0</v>
      </c>
      <c r="J267" s="64">
        <v>33600</v>
      </c>
      <c r="K267" s="65" t="s">
        <v>716</v>
      </c>
      <c r="L267" s="96" t="s">
        <v>576</v>
      </c>
    </row>
    <row r="268" spans="1:256" s="60" customFormat="1" ht="51" x14ac:dyDescent="0.2">
      <c r="A268" s="61" t="s">
        <v>518</v>
      </c>
      <c r="B268" s="62" t="s">
        <v>517</v>
      </c>
      <c r="C268" s="66">
        <v>411</v>
      </c>
      <c r="D268" s="62"/>
      <c r="E268" s="63">
        <v>25</v>
      </c>
      <c r="F268" s="224">
        <v>15</v>
      </c>
      <c r="G268" s="67">
        <v>0</v>
      </c>
      <c r="H268" s="63">
        <v>15</v>
      </c>
      <c r="I268" s="67">
        <v>0</v>
      </c>
      <c r="J268" s="64">
        <v>33600</v>
      </c>
      <c r="K268" s="65" t="s">
        <v>717</v>
      </c>
      <c r="L268" s="96" t="s">
        <v>519</v>
      </c>
    </row>
    <row r="269" spans="1:256" s="60" customFormat="1" ht="22.5" customHeight="1" x14ac:dyDescent="0.2">
      <c r="A269" s="170" t="s">
        <v>445</v>
      </c>
      <c r="B269" s="171"/>
      <c r="C269" s="172"/>
      <c r="D269" s="171"/>
      <c r="E269" s="173"/>
      <c r="F269" s="227"/>
      <c r="G269" s="173"/>
      <c r="H269" s="173"/>
      <c r="I269" s="173"/>
      <c r="J269" s="174"/>
      <c r="K269" s="175"/>
      <c r="L269" s="219"/>
    </row>
    <row r="270" spans="1:256" s="60" customFormat="1" ht="25.5" x14ac:dyDescent="0.2">
      <c r="A270" s="61" t="s">
        <v>446</v>
      </c>
      <c r="B270" s="62" t="s">
        <v>447</v>
      </c>
      <c r="C270" s="66">
        <v>143</v>
      </c>
      <c r="D270" s="62"/>
      <c r="E270" s="63">
        <v>20</v>
      </c>
      <c r="F270" s="577">
        <v>20</v>
      </c>
      <c r="G270" s="67">
        <f>+(F270-E270)/E270</f>
        <v>0</v>
      </c>
      <c r="H270" s="63">
        <v>20</v>
      </c>
      <c r="I270" s="67">
        <f t="shared" ref="I270" si="46">+(H270-F270)/F270</f>
        <v>0</v>
      </c>
      <c r="J270" s="64">
        <v>33600</v>
      </c>
      <c r="K270" s="65"/>
      <c r="L270" s="96" t="s">
        <v>451</v>
      </c>
    </row>
    <row r="271" spans="1:256" s="60" customFormat="1" ht="25.5" x14ac:dyDescent="0.2">
      <c r="A271" s="362" t="s">
        <v>646</v>
      </c>
      <c r="B271" s="363" t="s">
        <v>447</v>
      </c>
      <c r="C271" s="364" t="s">
        <v>744</v>
      </c>
      <c r="D271" s="363"/>
      <c r="E271" s="365">
        <v>15</v>
      </c>
      <c r="F271" s="366">
        <v>15</v>
      </c>
      <c r="G271" s="367" t="s">
        <v>252</v>
      </c>
      <c r="H271" s="365"/>
      <c r="I271" s="367">
        <v>0</v>
      </c>
      <c r="J271" s="368">
        <v>33600</v>
      </c>
      <c r="K271" s="369" t="s">
        <v>647</v>
      </c>
      <c r="L271" s="370" t="s">
        <v>648</v>
      </c>
    </row>
    <row r="272" spans="1:256" s="60" customFormat="1" ht="25.5" x14ac:dyDescent="0.2">
      <c r="A272" s="362" t="s">
        <v>649</v>
      </c>
      <c r="B272" s="363" t="s">
        <v>447</v>
      </c>
      <c r="C272" s="364" t="s">
        <v>745</v>
      </c>
      <c r="D272" s="363"/>
      <c r="E272" s="365">
        <v>20</v>
      </c>
      <c r="F272" s="366">
        <v>20</v>
      </c>
      <c r="G272" s="367" t="s">
        <v>252</v>
      </c>
      <c r="H272" s="365"/>
      <c r="I272" s="367">
        <v>0</v>
      </c>
      <c r="J272" s="368">
        <v>33600</v>
      </c>
      <c r="K272" s="369" t="s">
        <v>650</v>
      </c>
      <c r="L272" s="370" t="s">
        <v>718</v>
      </c>
    </row>
    <row r="273" spans="1:12" s="60" customFormat="1" ht="25.5" x14ac:dyDescent="0.2">
      <c r="A273" s="362" t="s">
        <v>651</v>
      </c>
      <c r="B273" s="363" t="s">
        <v>447</v>
      </c>
      <c r="C273" s="364" t="s">
        <v>746</v>
      </c>
      <c r="D273" s="363"/>
      <c r="E273" s="365">
        <v>25</v>
      </c>
      <c r="F273" s="366">
        <v>25</v>
      </c>
      <c r="G273" s="367" t="s">
        <v>252</v>
      </c>
      <c r="H273" s="365"/>
      <c r="I273" s="367">
        <v>0</v>
      </c>
      <c r="J273" s="368">
        <v>33600</v>
      </c>
      <c r="K273" s="369" t="s">
        <v>652</v>
      </c>
      <c r="L273" s="370" t="s">
        <v>718</v>
      </c>
    </row>
    <row r="274" spans="1:12" s="60" customFormat="1" ht="22.5" customHeight="1" x14ac:dyDescent="0.2">
      <c r="A274" s="170" t="s">
        <v>659</v>
      </c>
      <c r="B274" s="171"/>
      <c r="C274" s="172"/>
      <c r="D274" s="171"/>
      <c r="E274" s="173"/>
      <c r="F274" s="225"/>
      <c r="G274" s="176"/>
      <c r="H274" s="173"/>
      <c r="I274" s="176"/>
      <c r="J274" s="174"/>
      <c r="K274" s="175"/>
      <c r="L274" s="219"/>
    </row>
    <row r="275" spans="1:12" s="60" customFormat="1" ht="63.75" x14ac:dyDescent="0.2">
      <c r="A275" s="362" t="s">
        <v>660</v>
      </c>
      <c r="B275" s="363" t="s">
        <v>661</v>
      </c>
      <c r="C275" s="364">
        <v>213</v>
      </c>
      <c r="D275" s="363"/>
      <c r="E275" s="365">
        <v>100</v>
      </c>
      <c r="F275" s="366">
        <v>100</v>
      </c>
      <c r="G275" s="367" t="s">
        <v>252</v>
      </c>
      <c r="H275" s="365">
        <v>100</v>
      </c>
      <c r="I275" s="367">
        <v>0</v>
      </c>
      <c r="J275" s="368">
        <v>33600</v>
      </c>
      <c r="K275" s="369" t="s">
        <v>656</v>
      </c>
      <c r="L275" s="370" t="s">
        <v>653</v>
      </c>
    </row>
    <row r="276" spans="1:12" s="60" customFormat="1" ht="63.75" x14ac:dyDescent="0.2">
      <c r="A276" s="362" t="s">
        <v>665</v>
      </c>
      <c r="B276" s="363" t="s">
        <v>661</v>
      </c>
      <c r="C276" s="364">
        <v>441</v>
      </c>
      <c r="D276" s="363"/>
      <c r="E276" s="365">
        <v>75</v>
      </c>
      <c r="F276" s="366">
        <v>75</v>
      </c>
      <c r="G276" s="367" t="s">
        <v>252</v>
      </c>
      <c r="H276" s="365">
        <v>75</v>
      </c>
      <c r="I276" s="367">
        <v>0</v>
      </c>
      <c r="J276" s="368">
        <v>33600</v>
      </c>
      <c r="K276" s="369" t="s">
        <v>666</v>
      </c>
      <c r="L276" s="370" t="s">
        <v>667</v>
      </c>
    </row>
    <row r="277" spans="1:12" ht="22.5" customHeight="1" x14ac:dyDescent="0.2">
      <c r="A277" s="170" t="s">
        <v>64</v>
      </c>
      <c r="B277" s="171"/>
      <c r="C277" s="172"/>
      <c r="D277" s="171"/>
      <c r="E277" s="173"/>
      <c r="F277" s="225"/>
      <c r="G277" s="176"/>
      <c r="H277" s="173"/>
      <c r="I277" s="176"/>
      <c r="J277" s="174"/>
      <c r="K277" s="175"/>
      <c r="L277" s="219"/>
    </row>
    <row r="278" spans="1:12" s="60" customFormat="1" ht="24.95" customHeight="1" x14ac:dyDescent="0.2">
      <c r="A278" s="362" t="s">
        <v>768</v>
      </c>
      <c r="B278" s="363"/>
      <c r="C278" s="364"/>
      <c r="D278" s="363"/>
      <c r="E278" s="365">
        <v>0</v>
      </c>
      <c r="F278" s="366">
        <v>25</v>
      </c>
      <c r="G278" s="367" t="s">
        <v>252</v>
      </c>
      <c r="H278" s="365">
        <v>25</v>
      </c>
      <c r="I278" s="367">
        <v>0</v>
      </c>
      <c r="J278" s="368">
        <v>33600</v>
      </c>
      <c r="K278" s="369"/>
      <c r="L278" s="370" t="s">
        <v>801</v>
      </c>
    </row>
    <row r="279" spans="1:12" s="60" customFormat="1" ht="22.5" customHeight="1" x14ac:dyDescent="0.2">
      <c r="A279" s="170" t="s">
        <v>96</v>
      </c>
      <c r="B279" s="171"/>
      <c r="C279" s="172"/>
      <c r="D279" s="171"/>
      <c r="E279" s="173"/>
      <c r="F279" s="225"/>
      <c r="G279" s="176"/>
      <c r="H279" s="173"/>
      <c r="I279" s="176"/>
      <c r="J279" s="174"/>
      <c r="K279" s="175"/>
      <c r="L279" s="219"/>
    </row>
    <row r="280" spans="1:12" s="60" customFormat="1" ht="24.95" customHeight="1" x14ac:dyDescent="0.2">
      <c r="A280" s="61" t="s">
        <v>240</v>
      </c>
      <c r="B280" s="62" t="s">
        <v>220</v>
      </c>
      <c r="C280" s="66">
        <v>103</v>
      </c>
      <c r="D280" s="62"/>
      <c r="E280" s="63">
        <v>10</v>
      </c>
      <c r="F280" s="224">
        <v>10</v>
      </c>
      <c r="G280" s="67">
        <f>+(F280-E280)/E280</f>
        <v>0</v>
      </c>
      <c r="H280" s="63">
        <v>10</v>
      </c>
      <c r="I280" s="67">
        <f>+(H280-F280)/F280</f>
        <v>0</v>
      </c>
      <c r="J280" s="64">
        <v>33600</v>
      </c>
      <c r="K280" s="65"/>
      <c r="L280" s="96" t="s">
        <v>581</v>
      </c>
    </row>
    <row r="281" spans="1:12" s="60" customFormat="1" ht="25.5" x14ac:dyDescent="0.2">
      <c r="A281" s="362" t="s">
        <v>770</v>
      </c>
      <c r="B281" s="363" t="s">
        <v>220</v>
      </c>
      <c r="C281" s="364">
        <v>220</v>
      </c>
      <c r="D281" s="363"/>
      <c r="E281" s="365">
        <v>0</v>
      </c>
      <c r="F281" s="366">
        <v>10</v>
      </c>
      <c r="G281" s="367" t="s">
        <v>252</v>
      </c>
      <c r="H281" s="365">
        <v>10</v>
      </c>
      <c r="I281" s="367">
        <v>0</v>
      </c>
      <c r="J281" s="368">
        <v>33600</v>
      </c>
      <c r="K281" s="369" t="s">
        <v>771</v>
      </c>
      <c r="L281" s="370" t="s">
        <v>802</v>
      </c>
    </row>
    <row r="282" spans="1:12" s="60" customFormat="1" ht="22.5" customHeight="1" x14ac:dyDescent="0.2">
      <c r="A282" s="170" t="s">
        <v>271</v>
      </c>
      <c r="B282" s="171"/>
      <c r="C282" s="172"/>
      <c r="D282" s="171"/>
      <c r="E282" s="173"/>
      <c r="F282" s="225"/>
      <c r="G282" s="176"/>
      <c r="H282" s="173"/>
      <c r="I282" s="176"/>
      <c r="J282" s="174"/>
      <c r="K282" s="175"/>
      <c r="L282" s="219"/>
    </row>
    <row r="283" spans="1:12" s="60" customFormat="1" ht="24" customHeight="1" x14ac:dyDescent="0.2">
      <c r="A283" s="61" t="s">
        <v>422</v>
      </c>
      <c r="B283" s="62" t="s">
        <v>272</v>
      </c>
      <c r="C283" s="62">
        <v>101</v>
      </c>
      <c r="D283" s="62"/>
      <c r="E283" s="574">
        <v>20</v>
      </c>
      <c r="F283" s="575">
        <v>20</v>
      </c>
      <c r="G283" s="67">
        <f t="shared" ref="G283:G284" si="47">+(F283-E283)/E283</f>
        <v>0</v>
      </c>
      <c r="H283" s="574">
        <v>20</v>
      </c>
      <c r="I283" s="67">
        <f t="shared" ref="I283:I288" si="48">+(H283-F283)/F283</f>
        <v>0</v>
      </c>
      <c r="J283" s="576">
        <v>33600</v>
      </c>
      <c r="K283" s="96" t="s">
        <v>297</v>
      </c>
      <c r="L283" s="96" t="s">
        <v>742</v>
      </c>
    </row>
    <row r="284" spans="1:12" s="60" customFormat="1" ht="25.5" x14ac:dyDescent="0.2">
      <c r="A284" s="61" t="s">
        <v>273</v>
      </c>
      <c r="B284" s="62" t="s">
        <v>274</v>
      </c>
      <c r="C284" s="62">
        <v>120</v>
      </c>
      <c r="D284" s="62"/>
      <c r="E284" s="574">
        <v>20</v>
      </c>
      <c r="F284" s="575">
        <v>20</v>
      </c>
      <c r="G284" s="67">
        <f t="shared" si="47"/>
        <v>0</v>
      </c>
      <c r="H284" s="574">
        <v>20</v>
      </c>
      <c r="I284" s="67">
        <f t="shared" si="48"/>
        <v>0</v>
      </c>
      <c r="J284" s="576">
        <v>33600</v>
      </c>
      <c r="K284" s="96" t="s">
        <v>298</v>
      </c>
      <c r="L284" s="96" t="s">
        <v>741</v>
      </c>
    </row>
    <row r="285" spans="1:12" s="60" customFormat="1" ht="38.25" x14ac:dyDescent="0.2">
      <c r="A285" s="61" t="s">
        <v>275</v>
      </c>
      <c r="B285" s="62" t="s">
        <v>274</v>
      </c>
      <c r="C285" s="62">
        <v>202</v>
      </c>
      <c r="D285" s="62"/>
      <c r="E285" s="574">
        <v>50</v>
      </c>
      <c r="F285" s="575">
        <v>50</v>
      </c>
      <c r="G285" s="67">
        <f>+(F285-E285)/E285</f>
        <v>0</v>
      </c>
      <c r="H285" s="574">
        <v>50</v>
      </c>
      <c r="I285" s="67">
        <f t="shared" si="48"/>
        <v>0</v>
      </c>
      <c r="J285" s="576">
        <v>33600</v>
      </c>
      <c r="K285" s="96" t="s">
        <v>719</v>
      </c>
      <c r="L285" s="96" t="s">
        <v>741</v>
      </c>
    </row>
    <row r="286" spans="1:12" s="60" customFormat="1" ht="38.25" x14ac:dyDescent="0.2">
      <c r="A286" s="61" t="s">
        <v>441</v>
      </c>
      <c r="B286" s="62" t="s">
        <v>272</v>
      </c>
      <c r="C286" s="62">
        <v>203</v>
      </c>
      <c r="D286" s="62"/>
      <c r="E286" s="574">
        <v>50</v>
      </c>
      <c r="F286" s="575">
        <v>50</v>
      </c>
      <c r="G286" s="67">
        <f>+(F286-E286)/E286</f>
        <v>0</v>
      </c>
      <c r="H286" s="574">
        <v>50</v>
      </c>
      <c r="I286" s="67">
        <f t="shared" si="48"/>
        <v>0</v>
      </c>
      <c r="J286" s="576">
        <v>33600</v>
      </c>
      <c r="K286" s="96" t="s">
        <v>610</v>
      </c>
      <c r="L286" s="96" t="s">
        <v>741</v>
      </c>
    </row>
    <row r="287" spans="1:12" s="60" customFormat="1" ht="25.5" x14ac:dyDescent="0.2">
      <c r="A287" s="61" t="s">
        <v>276</v>
      </c>
      <c r="B287" s="62" t="s">
        <v>272</v>
      </c>
      <c r="C287" s="62">
        <v>205</v>
      </c>
      <c r="D287" s="62"/>
      <c r="E287" s="574">
        <v>20</v>
      </c>
      <c r="F287" s="575">
        <v>20</v>
      </c>
      <c r="G287" s="67">
        <f t="shared" ref="G287:G288" si="49">+(F287-E287)/E287</f>
        <v>0</v>
      </c>
      <c r="H287" s="574">
        <v>20</v>
      </c>
      <c r="I287" s="67">
        <f t="shared" si="48"/>
        <v>0</v>
      </c>
      <c r="J287" s="576">
        <v>33600</v>
      </c>
      <c r="K287" s="96" t="s">
        <v>611</v>
      </c>
      <c r="L287" s="96" t="s">
        <v>741</v>
      </c>
    </row>
    <row r="288" spans="1:12" s="60" customFormat="1" ht="63.75" x14ac:dyDescent="0.2">
      <c r="A288" s="61" t="s">
        <v>277</v>
      </c>
      <c r="B288" s="62" t="s">
        <v>272</v>
      </c>
      <c r="C288" s="62">
        <v>276</v>
      </c>
      <c r="D288" s="62"/>
      <c r="E288" s="574">
        <v>50</v>
      </c>
      <c r="F288" s="575">
        <v>50</v>
      </c>
      <c r="G288" s="67">
        <f t="shared" si="49"/>
        <v>0</v>
      </c>
      <c r="H288" s="574">
        <v>50</v>
      </c>
      <c r="I288" s="67">
        <f t="shared" si="48"/>
        <v>0</v>
      </c>
      <c r="J288" s="576">
        <v>33600</v>
      </c>
      <c r="K288" s="96" t="s">
        <v>568</v>
      </c>
      <c r="L288" s="96" t="s">
        <v>741</v>
      </c>
    </row>
    <row r="289" spans="1:12" s="60" customFormat="1" ht="22.5" customHeight="1" x14ac:dyDescent="0.2">
      <c r="A289" s="170" t="s">
        <v>346</v>
      </c>
      <c r="B289" s="171"/>
      <c r="C289" s="172"/>
      <c r="D289" s="171"/>
      <c r="E289" s="173"/>
      <c r="F289" s="225"/>
      <c r="G289" s="176"/>
      <c r="H289" s="173"/>
      <c r="I289" s="176"/>
      <c r="J289" s="174"/>
      <c r="K289" s="175"/>
      <c r="L289" s="219"/>
    </row>
    <row r="290" spans="1:12" s="60" customFormat="1" ht="38.25" x14ac:dyDescent="0.2">
      <c r="A290" s="572" t="s">
        <v>228</v>
      </c>
      <c r="B290" s="573" t="s">
        <v>264</v>
      </c>
      <c r="C290" s="573">
        <v>471</v>
      </c>
      <c r="D290" s="573"/>
      <c r="E290" s="63">
        <v>200</v>
      </c>
      <c r="F290" s="224">
        <v>200</v>
      </c>
      <c r="G290" s="67">
        <f>+(F290-E290)/E290</f>
        <v>0</v>
      </c>
      <c r="H290" s="63">
        <v>200</v>
      </c>
      <c r="I290" s="67">
        <f>+(H290-F290)/F290</f>
        <v>0</v>
      </c>
      <c r="J290" s="64">
        <v>33600</v>
      </c>
      <c r="K290" s="65"/>
      <c r="L290" s="96" t="s">
        <v>328</v>
      </c>
    </row>
    <row r="291" spans="1:12" ht="51" x14ac:dyDescent="0.2">
      <c r="A291" s="413" t="s">
        <v>423</v>
      </c>
      <c r="B291" s="415" t="s">
        <v>338</v>
      </c>
      <c r="C291" s="415">
        <v>473</v>
      </c>
      <c r="D291" s="400"/>
      <c r="E291" s="401">
        <v>275</v>
      </c>
      <c r="F291" s="402">
        <v>375</v>
      </c>
      <c r="G291" s="403">
        <f>+(F291-E291)/E291</f>
        <v>0.36363636363636365</v>
      </c>
      <c r="H291" s="401">
        <v>375</v>
      </c>
      <c r="I291" s="403">
        <v>0</v>
      </c>
      <c r="J291" s="404">
        <v>33600</v>
      </c>
      <c r="K291" s="405"/>
      <c r="L291" s="406" t="s">
        <v>720</v>
      </c>
    </row>
    <row r="292" spans="1:12" ht="22.5" customHeight="1" x14ac:dyDescent="0.2">
      <c r="A292" s="170" t="s">
        <v>40</v>
      </c>
      <c r="B292" s="171"/>
      <c r="C292" s="172"/>
      <c r="D292" s="171"/>
      <c r="E292" s="173"/>
      <c r="F292" s="225"/>
      <c r="G292" s="176" t="s">
        <v>193</v>
      </c>
      <c r="H292" s="173"/>
      <c r="I292" s="176"/>
      <c r="J292" s="174"/>
      <c r="K292" s="175"/>
      <c r="L292" s="219"/>
    </row>
    <row r="293" spans="1:12" s="60" customFormat="1" ht="63.75" x14ac:dyDescent="0.2">
      <c r="A293" s="61" t="s">
        <v>73</v>
      </c>
      <c r="B293" s="62"/>
      <c r="C293" s="66"/>
      <c r="D293" s="62"/>
      <c r="E293" s="63">
        <v>20</v>
      </c>
      <c r="F293" s="224">
        <v>20</v>
      </c>
      <c r="G293" s="67">
        <f>+(F293-E293)/E293</f>
        <v>0</v>
      </c>
      <c r="H293" s="63">
        <v>20</v>
      </c>
      <c r="I293" s="67">
        <f>+(H293-F293)/F293</f>
        <v>0</v>
      </c>
      <c r="J293" s="64">
        <v>33600</v>
      </c>
      <c r="K293" s="65" t="s">
        <v>165</v>
      </c>
      <c r="L293" s="96" t="s">
        <v>721</v>
      </c>
    </row>
    <row r="294" spans="1:12" s="60" customFormat="1" ht="38.25" x14ac:dyDescent="0.2">
      <c r="A294" s="61" t="s">
        <v>74</v>
      </c>
      <c r="B294" s="62"/>
      <c r="C294" s="66"/>
      <c r="D294" s="62"/>
      <c r="E294" s="63">
        <v>85</v>
      </c>
      <c r="F294" s="224">
        <v>85</v>
      </c>
      <c r="G294" s="67">
        <f t="shared" ref="G294" si="50">+(F294-E294)/E294</f>
        <v>0</v>
      </c>
      <c r="H294" s="63">
        <v>85</v>
      </c>
      <c r="I294" s="67">
        <f>+(H294-F294)/F294</f>
        <v>0</v>
      </c>
      <c r="J294" s="64">
        <v>33600</v>
      </c>
      <c r="K294" s="65" t="s">
        <v>101</v>
      </c>
      <c r="L294" s="96" t="s">
        <v>577</v>
      </c>
    </row>
    <row r="295" spans="1:12" s="60" customFormat="1" ht="22.5" customHeight="1" x14ac:dyDescent="0.2">
      <c r="A295" s="61" t="s">
        <v>76</v>
      </c>
      <c r="B295" s="62"/>
      <c r="C295" s="66"/>
      <c r="D295" s="62"/>
      <c r="E295" s="63" t="s">
        <v>62</v>
      </c>
      <c r="F295" s="224"/>
      <c r="G295" s="67"/>
      <c r="H295" s="63"/>
      <c r="I295" s="67"/>
      <c r="J295" s="64">
        <v>33600</v>
      </c>
      <c r="K295" s="65" t="s">
        <v>159</v>
      </c>
      <c r="L295" s="96"/>
    </row>
    <row r="296" spans="1:12" s="60" customFormat="1" ht="28.5" customHeight="1" x14ac:dyDescent="0.2">
      <c r="A296" s="278" t="s">
        <v>14</v>
      </c>
      <c r="B296" s="279"/>
      <c r="C296" s="280"/>
      <c r="D296" s="281"/>
      <c r="E296" s="282"/>
      <c r="F296" s="283"/>
      <c r="G296" s="284"/>
      <c r="H296" s="282"/>
      <c r="I296" s="284"/>
      <c r="J296" s="284"/>
      <c r="K296" s="285"/>
      <c r="L296" s="286"/>
    </row>
    <row r="297" spans="1:12" s="60" customFormat="1" ht="29.25" customHeight="1" x14ac:dyDescent="0.2">
      <c r="A297" s="345" t="s">
        <v>11</v>
      </c>
      <c r="B297" s="346"/>
      <c r="C297" s="347"/>
      <c r="D297" s="346" t="s">
        <v>151</v>
      </c>
      <c r="E297" s="348" t="s">
        <v>97</v>
      </c>
      <c r="F297" s="349"/>
      <c r="G297" s="350" t="s">
        <v>197</v>
      </c>
      <c r="H297" s="348"/>
      <c r="I297" s="350" t="s">
        <v>197</v>
      </c>
      <c r="J297" s="351">
        <v>34600</v>
      </c>
      <c r="K297" s="352" t="s">
        <v>166</v>
      </c>
      <c r="L297" s="353" t="s">
        <v>125</v>
      </c>
    </row>
    <row r="298" spans="1:12" s="60" customFormat="1" ht="22.5" customHeight="1" x14ac:dyDescent="0.2">
      <c r="A298" s="51"/>
      <c r="B298" s="53"/>
      <c r="C298" s="54"/>
      <c r="D298" s="55"/>
      <c r="E298" s="63"/>
      <c r="F298" s="226"/>
      <c r="G298" s="67"/>
      <c r="H298" s="63"/>
      <c r="I298" s="67"/>
      <c r="J298" s="48"/>
      <c r="K298" s="49"/>
      <c r="L298" s="96"/>
    </row>
    <row r="299" spans="1:12" s="60" customFormat="1" ht="22.5" customHeight="1" x14ac:dyDescent="0.2">
      <c r="A299" s="61" t="s">
        <v>281</v>
      </c>
      <c r="B299" s="62"/>
      <c r="C299" s="66"/>
      <c r="D299" s="62" t="s">
        <v>193</v>
      </c>
      <c r="E299" s="63">
        <v>60</v>
      </c>
      <c r="F299" s="224">
        <v>60</v>
      </c>
      <c r="G299" s="67">
        <f>+(F299-E299)/E299</f>
        <v>0</v>
      </c>
      <c r="H299" s="63">
        <v>60</v>
      </c>
      <c r="I299" s="67">
        <f>+(H299-F299)/F299</f>
        <v>0</v>
      </c>
      <c r="J299" s="64"/>
      <c r="K299" s="65" t="s">
        <v>158</v>
      </c>
      <c r="L299" s="651" t="s">
        <v>2</v>
      </c>
    </row>
    <row r="300" spans="1:12" s="60" customFormat="1" ht="22.5" customHeight="1" x14ac:dyDescent="0.2">
      <c r="A300" s="61" t="s">
        <v>160</v>
      </c>
      <c r="B300" s="62"/>
      <c r="C300" s="66"/>
      <c r="D300" s="62"/>
      <c r="E300" s="63">
        <v>60</v>
      </c>
      <c r="F300" s="224">
        <v>60</v>
      </c>
      <c r="G300" s="67">
        <f>+(F300-E300)/E300</f>
        <v>0</v>
      </c>
      <c r="H300" s="63">
        <v>60</v>
      </c>
      <c r="I300" s="67">
        <f>+(H300-F300)/F300</f>
        <v>0</v>
      </c>
      <c r="J300" s="64"/>
      <c r="K300" s="65" t="s">
        <v>157</v>
      </c>
      <c r="L300" s="652"/>
    </row>
    <row r="301" spans="1:12" s="60" customFormat="1" ht="38.25" x14ac:dyDescent="0.2">
      <c r="A301" s="61" t="s">
        <v>161</v>
      </c>
      <c r="B301" s="62"/>
      <c r="C301" s="66"/>
      <c r="D301" s="62"/>
      <c r="E301" s="63">
        <v>75</v>
      </c>
      <c r="F301" s="224">
        <v>75</v>
      </c>
      <c r="G301" s="67">
        <f>+(F301-E301)/E301</f>
        <v>0</v>
      </c>
      <c r="H301" s="63">
        <v>75</v>
      </c>
      <c r="I301" s="67">
        <f>+(H301-F301)/F301</f>
        <v>0</v>
      </c>
      <c r="J301" s="64"/>
      <c r="K301" s="65" t="s">
        <v>722</v>
      </c>
      <c r="L301" s="653"/>
    </row>
    <row r="302" spans="1:12" s="60" customFormat="1" ht="22.5" customHeight="1" x14ac:dyDescent="0.2">
      <c r="A302" s="51"/>
      <c r="B302" s="53"/>
      <c r="C302" s="54"/>
      <c r="D302" s="55"/>
      <c r="E302" s="63"/>
      <c r="F302" s="226"/>
      <c r="G302" s="67"/>
      <c r="H302" s="63"/>
      <c r="I302" s="67"/>
      <c r="J302" s="48"/>
      <c r="K302" s="49"/>
      <c r="L302" s="96"/>
    </row>
    <row r="303" spans="1:12" s="60" customFormat="1" ht="24" customHeight="1" x14ac:dyDescent="0.2">
      <c r="A303" s="61" t="s">
        <v>77</v>
      </c>
      <c r="B303" s="570"/>
      <c r="C303" s="571"/>
      <c r="D303" s="62"/>
      <c r="E303" s="63">
        <v>60</v>
      </c>
      <c r="F303" s="224">
        <v>60</v>
      </c>
      <c r="G303" s="67">
        <f>+(F303-E303)/E303</f>
        <v>0</v>
      </c>
      <c r="H303" s="63">
        <v>60</v>
      </c>
      <c r="I303" s="67">
        <f>+(H303-F303)/F303</f>
        <v>0</v>
      </c>
      <c r="J303" s="64">
        <v>34600</v>
      </c>
      <c r="K303" s="65" t="s">
        <v>78</v>
      </c>
      <c r="L303" s="96"/>
    </row>
    <row r="304" spans="1:12" s="60" customFormat="1" ht="22.5" customHeight="1" x14ac:dyDescent="0.2">
      <c r="A304" s="61" t="s">
        <v>278</v>
      </c>
      <c r="B304" s="570"/>
      <c r="C304" s="571"/>
      <c r="D304" s="62"/>
      <c r="E304" s="63">
        <v>1</v>
      </c>
      <c r="F304" s="224">
        <v>1</v>
      </c>
      <c r="G304" s="67">
        <v>0</v>
      </c>
      <c r="H304" s="63">
        <v>1</v>
      </c>
      <c r="I304" s="67">
        <v>0</v>
      </c>
      <c r="J304" s="64">
        <v>34600</v>
      </c>
      <c r="K304" s="65"/>
      <c r="L304" s="96"/>
    </row>
    <row r="305" spans="1:12" s="60" customFormat="1" ht="22.5" customHeight="1" x14ac:dyDescent="0.2">
      <c r="A305" s="61" t="s">
        <v>279</v>
      </c>
      <c r="B305" s="570"/>
      <c r="C305" s="571"/>
      <c r="D305" s="62"/>
      <c r="E305" s="63">
        <v>10</v>
      </c>
      <c r="F305" s="224">
        <v>10</v>
      </c>
      <c r="G305" s="67">
        <v>0</v>
      </c>
      <c r="H305" s="63">
        <v>10</v>
      </c>
      <c r="I305" s="67">
        <v>0</v>
      </c>
      <c r="J305" s="64">
        <v>34600</v>
      </c>
      <c r="K305" s="65"/>
      <c r="L305" s="96"/>
    </row>
    <row r="306" spans="1:12" s="60" customFormat="1" ht="22.5" customHeight="1" x14ac:dyDescent="0.2">
      <c r="A306" s="61" t="s">
        <v>280</v>
      </c>
      <c r="B306" s="570"/>
      <c r="C306" s="571"/>
      <c r="D306" s="62"/>
      <c r="E306" s="63">
        <v>25</v>
      </c>
      <c r="F306" s="224">
        <v>25</v>
      </c>
      <c r="G306" s="67">
        <v>0</v>
      </c>
      <c r="H306" s="63">
        <v>25</v>
      </c>
      <c r="I306" s="67">
        <v>0</v>
      </c>
      <c r="J306" s="64">
        <v>34600</v>
      </c>
      <c r="K306" s="65"/>
      <c r="L306" s="96"/>
    </row>
    <row r="307" spans="1:12" s="60" customFormat="1" ht="102" x14ac:dyDescent="0.2">
      <c r="A307" s="61" t="s">
        <v>356</v>
      </c>
      <c r="B307" s="62"/>
      <c r="C307" s="66"/>
      <c r="D307" s="62"/>
      <c r="E307" s="63">
        <v>20</v>
      </c>
      <c r="F307" s="224">
        <v>20</v>
      </c>
      <c r="G307" s="67">
        <f t="shared" ref="G307:G308" si="51">+(F307-E307)/E307</f>
        <v>0</v>
      </c>
      <c r="H307" s="63">
        <v>20</v>
      </c>
      <c r="I307" s="67">
        <v>0</v>
      </c>
      <c r="J307" s="64">
        <v>33600</v>
      </c>
      <c r="K307" s="65"/>
      <c r="L307" s="96" t="s">
        <v>502</v>
      </c>
    </row>
    <row r="308" spans="1:12" s="60" customFormat="1" ht="38.25" x14ac:dyDescent="0.2">
      <c r="A308" s="61" t="s">
        <v>15</v>
      </c>
      <c r="B308" s="62"/>
      <c r="C308" s="66"/>
      <c r="D308" s="62"/>
      <c r="E308" s="63">
        <v>20</v>
      </c>
      <c r="F308" s="224">
        <v>20</v>
      </c>
      <c r="G308" s="67">
        <f t="shared" si="51"/>
        <v>0</v>
      </c>
      <c r="H308" s="63">
        <v>20</v>
      </c>
      <c r="I308" s="67">
        <v>0</v>
      </c>
      <c r="J308" s="64">
        <v>33600</v>
      </c>
      <c r="K308" s="65" t="s">
        <v>63</v>
      </c>
      <c r="L308" s="96" t="s">
        <v>503</v>
      </c>
    </row>
    <row r="309" spans="1:12" s="60" customFormat="1" ht="22.5" customHeight="1" x14ac:dyDescent="0.2">
      <c r="A309" s="278" t="s">
        <v>39</v>
      </c>
      <c r="B309" s="296"/>
      <c r="C309" s="301"/>
      <c r="D309" s="296"/>
      <c r="E309" s="297"/>
      <c r="F309" s="298"/>
      <c r="G309" s="302"/>
      <c r="H309" s="297"/>
      <c r="I309" s="302"/>
      <c r="J309" s="299"/>
      <c r="K309" s="300"/>
      <c r="L309" s="286"/>
    </row>
    <row r="310" spans="1:12" s="60" customFormat="1" ht="25.5" customHeight="1" x14ac:dyDescent="0.2">
      <c r="A310" s="61" t="s">
        <v>80</v>
      </c>
      <c r="B310" s="62"/>
      <c r="C310" s="66"/>
      <c r="D310" s="62"/>
      <c r="E310" s="63">
        <v>60</v>
      </c>
      <c r="F310" s="224">
        <v>60</v>
      </c>
      <c r="G310" s="67">
        <f t="shared" ref="G310:G315" si="52">+(F310-E310)/E310</f>
        <v>0</v>
      </c>
      <c r="H310" s="63">
        <v>60</v>
      </c>
      <c r="I310" s="67">
        <f>+(H310-F310)/F310</f>
        <v>0</v>
      </c>
      <c r="J310" s="64">
        <v>34600</v>
      </c>
      <c r="K310" s="65" t="s">
        <v>156</v>
      </c>
      <c r="L310" s="96" t="s">
        <v>193</v>
      </c>
    </row>
    <row r="311" spans="1:12" s="60" customFormat="1" ht="24.95" customHeight="1" x14ac:dyDescent="0.2">
      <c r="A311" s="61" t="s">
        <v>80</v>
      </c>
      <c r="B311" s="62"/>
      <c r="C311" s="66"/>
      <c r="D311" s="62"/>
      <c r="E311" s="63">
        <v>200</v>
      </c>
      <c r="F311" s="224">
        <v>200</v>
      </c>
      <c r="G311" s="67">
        <f t="shared" si="52"/>
        <v>0</v>
      </c>
      <c r="H311" s="63">
        <v>200</v>
      </c>
      <c r="I311" s="67">
        <f>+(H311-F311)/F311</f>
        <v>0</v>
      </c>
      <c r="J311" s="64">
        <v>34600</v>
      </c>
      <c r="K311" s="65" t="s">
        <v>155</v>
      </c>
      <c r="L311" s="96" t="s">
        <v>193</v>
      </c>
    </row>
    <row r="312" spans="1:12" s="60" customFormat="1" ht="24.95" customHeight="1" x14ac:dyDescent="0.2">
      <c r="A312" s="61" t="s">
        <v>80</v>
      </c>
      <c r="B312" s="62"/>
      <c r="C312" s="66"/>
      <c r="D312" s="62"/>
      <c r="E312" s="63">
        <v>30</v>
      </c>
      <c r="F312" s="224">
        <v>30</v>
      </c>
      <c r="G312" s="67">
        <f t="shared" si="52"/>
        <v>0</v>
      </c>
      <c r="H312" s="63">
        <v>30</v>
      </c>
      <c r="I312" s="67">
        <f>+(H312-F312)/F312</f>
        <v>0</v>
      </c>
      <c r="J312" s="64">
        <v>34600</v>
      </c>
      <c r="K312" s="65" t="s">
        <v>154</v>
      </c>
      <c r="L312" s="96"/>
    </row>
    <row r="313" spans="1:12" s="60" customFormat="1" ht="24.95" customHeight="1" x14ac:dyDescent="0.2">
      <c r="A313" s="61" t="s">
        <v>80</v>
      </c>
      <c r="B313" s="62"/>
      <c r="C313" s="66"/>
      <c r="D313" s="62"/>
      <c r="E313" s="63">
        <v>7.5</v>
      </c>
      <c r="F313" s="224">
        <v>7.5</v>
      </c>
      <c r="G313" s="67">
        <f t="shared" si="52"/>
        <v>0</v>
      </c>
      <c r="H313" s="63">
        <v>7.5</v>
      </c>
      <c r="I313" s="67">
        <f>+(H313-F313)/F313</f>
        <v>0</v>
      </c>
      <c r="J313" s="64">
        <v>34600</v>
      </c>
      <c r="K313" s="65" t="s">
        <v>137</v>
      </c>
      <c r="L313" s="96"/>
    </row>
    <row r="314" spans="1:12" s="60" customFormat="1" ht="24.95" customHeight="1" x14ac:dyDescent="0.2">
      <c r="A314" s="61" t="s">
        <v>16</v>
      </c>
      <c r="B314" s="62"/>
      <c r="C314" s="66"/>
      <c r="D314" s="62"/>
      <c r="E314" s="63">
        <v>20</v>
      </c>
      <c r="F314" s="224">
        <v>20</v>
      </c>
      <c r="G314" s="67">
        <f t="shared" si="52"/>
        <v>0</v>
      </c>
      <c r="H314" s="63">
        <v>20</v>
      </c>
      <c r="I314" s="67">
        <v>0</v>
      </c>
      <c r="J314" s="64">
        <v>34600</v>
      </c>
      <c r="K314" s="65" t="s">
        <v>153</v>
      </c>
      <c r="L314" s="96" t="s">
        <v>193</v>
      </c>
    </row>
    <row r="315" spans="1:12" s="60" customFormat="1" ht="24.95" customHeight="1" x14ac:dyDescent="0.2">
      <c r="A315" s="61" t="s">
        <v>81</v>
      </c>
      <c r="B315" s="62"/>
      <c r="C315" s="66"/>
      <c r="D315" s="62"/>
      <c r="E315" s="63">
        <v>100</v>
      </c>
      <c r="F315" s="224">
        <v>100</v>
      </c>
      <c r="G315" s="67">
        <f t="shared" si="52"/>
        <v>0</v>
      </c>
      <c r="H315" s="63">
        <v>100</v>
      </c>
      <c r="I315" s="67">
        <f>+(H315-F315)/F315</f>
        <v>0</v>
      </c>
      <c r="J315" s="64">
        <v>34600</v>
      </c>
      <c r="K315" s="65" t="s">
        <v>152</v>
      </c>
      <c r="L315" s="96"/>
    </row>
    <row r="316" spans="1:12" ht="22.5" customHeight="1" x14ac:dyDescent="0.2">
      <c r="A316" s="278" t="s">
        <v>17</v>
      </c>
      <c r="B316" s="296"/>
      <c r="C316" s="301"/>
      <c r="D316" s="296"/>
      <c r="E316" s="297"/>
      <c r="F316" s="298"/>
      <c r="G316" s="302"/>
      <c r="H316" s="297"/>
      <c r="I316" s="302"/>
      <c r="J316" s="299"/>
      <c r="K316" s="300"/>
      <c r="L316" s="286"/>
    </row>
    <row r="317" spans="1:12" s="60" customFormat="1" ht="51" x14ac:dyDescent="0.2">
      <c r="A317" s="61" t="s">
        <v>79</v>
      </c>
      <c r="B317" s="62"/>
      <c r="C317" s="66"/>
      <c r="D317" s="62"/>
      <c r="E317" s="63">
        <v>200</v>
      </c>
      <c r="F317" s="224">
        <v>200</v>
      </c>
      <c r="G317" s="67">
        <f>+(F317-E317)/E317</f>
        <v>0</v>
      </c>
      <c r="H317" s="63">
        <v>200</v>
      </c>
      <c r="I317" s="67">
        <f>+(H317-F317)/F317</f>
        <v>0</v>
      </c>
      <c r="J317" s="64">
        <v>34600</v>
      </c>
      <c r="K317" s="65"/>
      <c r="L317" s="96" t="s">
        <v>138</v>
      </c>
    </row>
    <row r="318" spans="1:12" ht="25.5" customHeight="1" x14ac:dyDescent="0.2">
      <c r="A318" s="178"/>
      <c r="B318" s="53"/>
      <c r="C318" s="54"/>
      <c r="D318" s="55"/>
      <c r="E318" s="63"/>
      <c r="F318" s="226"/>
      <c r="G318" s="67"/>
      <c r="H318" s="63"/>
      <c r="I318" s="67"/>
      <c r="J318" s="48"/>
      <c r="K318" s="49"/>
      <c r="L318" s="96"/>
    </row>
    <row r="319" spans="1:12" s="60" customFormat="1" ht="22.5" customHeight="1" x14ac:dyDescent="0.2">
      <c r="A319" s="569" t="s">
        <v>82</v>
      </c>
      <c r="B319" s="62"/>
      <c r="C319" s="66"/>
      <c r="D319" s="62"/>
      <c r="E319" s="63">
        <v>1670</v>
      </c>
      <c r="F319" s="224">
        <v>1670</v>
      </c>
      <c r="G319" s="67">
        <f t="shared" ref="G319:G324" si="53">+(F319-E319)/E319</f>
        <v>0</v>
      </c>
      <c r="H319" s="63">
        <v>1670</v>
      </c>
      <c r="I319" s="67">
        <f t="shared" ref="I319:I327" si="54">+(H319-F319)/F319</f>
        <v>0</v>
      </c>
      <c r="J319" s="64">
        <v>34600</v>
      </c>
      <c r="K319" s="65" t="s">
        <v>116</v>
      </c>
      <c r="L319" s="96" t="s">
        <v>326</v>
      </c>
    </row>
    <row r="320" spans="1:12" s="60" customFormat="1" ht="22.5" customHeight="1" x14ac:dyDescent="0.2">
      <c r="A320" s="569" t="s">
        <v>83</v>
      </c>
      <c r="B320" s="62"/>
      <c r="C320" s="66"/>
      <c r="D320" s="62"/>
      <c r="E320" s="63">
        <v>1821</v>
      </c>
      <c r="F320" s="224">
        <v>1821</v>
      </c>
      <c r="G320" s="67">
        <f t="shared" si="53"/>
        <v>0</v>
      </c>
      <c r="H320" s="63">
        <v>1821</v>
      </c>
      <c r="I320" s="67">
        <f t="shared" si="54"/>
        <v>0</v>
      </c>
      <c r="J320" s="64">
        <v>34600</v>
      </c>
      <c r="K320" s="65" t="s">
        <v>116</v>
      </c>
      <c r="L320" s="96" t="s">
        <v>326</v>
      </c>
    </row>
    <row r="321" spans="1:12" s="60" customFormat="1" ht="22.5" customHeight="1" x14ac:dyDescent="0.2">
      <c r="A321" s="61" t="s">
        <v>84</v>
      </c>
      <c r="B321" s="62"/>
      <c r="C321" s="66"/>
      <c r="D321" s="62"/>
      <c r="E321" s="63">
        <v>1958</v>
      </c>
      <c r="F321" s="224">
        <v>1958</v>
      </c>
      <c r="G321" s="67">
        <f t="shared" si="53"/>
        <v>0</v>
      </c>
      <c r="H321" s="63">
        <v>1958</v>
      </c>
      <c r="I321" s="67">
        <f t="shared" si="54"/>
        <v>0</v>
      </c>
      <c r="J321" s="64">
        <v>34600</v>
      </c>
      <c r="K321" s="65" t="s">
        <v>116</v>
      </c>
      <c r="L321" s="96" t="s">
        <v>326</v>
      </c>
    </row>
    <row r="322" spans="1:12" s="60" customFormat="1" ht="22.5" customHeight="1" x14ac:dyDescent="0.2">
      <c r="A322" s="61" t="s">
        <v>85</v>
      </c>
      <c r="B322" s="62"/>
      <c r="C322" s="66"/>
      <c r="D322" s="62"/>
      <c r="E322" s="63">
        <v>1821</v>
      </c>
      <c r="F322" s="224">
        <v>1821</v>
      </c>
      <c r="G322" s="67">
        <f t="shared" si="53"/>
        <v>0</v>
      </c>
      <c r="H322" s="63">
        <v>1821</v>
      </c>
      <c r="I322" s="67">
        <f t="shared" si="54"/>
        <v>0</v>
      </c>
      <c r="J322" s="64">
        <v>34600</v>
      </c>
      <c r="K322" s="65" t="s">
        <v>116</v>
      </c>
      <c r="L322" s="96" t="s">
        <v>326</v>
      </c>
    </row>
    <row r="323" spans="1:12" s="60" customFormat="1" ht="22.5" customHeight="1" x14ac:dyDescent="0.2">
      <c r="A323" s="61" t="s">
        <v>86</v>
      </c>
      <c r="B323" s="62"/>
      <c r="C323" s="66"/>
      <c r="D323" s="62"/>
      <c r="E323" s="63">
        <v>1757</v>
      </c>
      <c r="F323" s="224">
        <v>1757</v>
      </c>
      <c r="G323" s="67">
        <f t="shared" si="53"/>
        <v>0</v>
      </c>
      <c r="H323" s="63">
        <v>1757</v>
      </c>
      <c r="I323" s="67">
        <f t="shared" si="54"/>
        <v>0</v>
      </c>
      <c r="J323" s="64">
        <v>34600</v>
      </c>
      <c r="K323" s="65" t="s">
        <v>116</v>
      </c>
      <c r="L323" s="96" t="s">
        <v>326</v>
      </c>
    </row>
    <row r="324" spans="1:12" s="60" customFormat="1" ht="22.5" customHeight="1" x14ac:dyDescent="0.2">
      <c r="A324" s="61" t="s">
        <v>87</v>
      </c>
      <c r="B324" s="62"/>
      <c r="C324" s="66"/>
      <c r="D324" s="62"/>
      <c r="E324" s="63">
        <v>2151</v>
      </c>
      <c r="F324" s="224">
        <v>2151</v>
      </c>
      <c r="G324" s="67">
        <f t="shared" si="53"/>
        <v>0</v>
      </c>
      <c r="H324" s="63">
        <v>2151</v>
      </c>
      <c r="I324" s="67">
        <f t="shared" si="54"/>
        <v>0</v>
      </c>
      <c r="J324" s="64">
        <v>34600</v>
      </c>
      <c r="K324" s="65" t="s">
        <v>116</v>
      </c>
      <c r="L324" s="96" t="s">
        <v>326</v>
      </c>
    </row>
    <row r="325" spans="1:12" ht="22.5" customHeight="1" x14ac:dyDescent="0.2">
      <c r="A325" s="61"/>
      <c r="B325" s="62"/>
      <c r="C325" s="66"/>
      <c r="D325" s="62"/>
      <c r="E325" s="63"/>
      <c r="F325" s="224"/>
      <c r="G325" s="67"/>
      <c r="H325" s="63"/>
      <c r="I325" s="67"/>
      <c r="J325" s="64"/>
      <c r="K325" s="65"/>
      <c r="L325" s="96"/>
    </row>
    <row r="326" spans="1:12" ht="51" x14ac:dyDescent="0.2">
      <c r="A326" s="399" t="s">
        <v>88</v>
      </c>
      <c r="B326" s="400"/>
      <c r="C326" s="414"/>
      <c r="D326" s="400"/>
      <c r="E326" s="401">
        <v>2400</v>
      </c>
      <c r="F326" s="402">
        <v>2544</v>
      </c>
      <c r="G326" s="403">
        <f>+(F326-E326)/E326</f>
        <v>0.06</v>
      </c>
      <c r="H326" s="401">
        <v>2544</v>
      </c>
      <c r="I326" s="403">
        <f t="shared" si="54"/>
        <v>0</v>
      </c>
      <c r="J326" s="404">
        <v>34600</v>
      </c>
      <c r="K326" s="405" t="s">
        <v>116</v>
      </c>
      <c r="L326" s="406" t="s">
        <v>723</v>
      </c>
    </row>
    <row r="327" spans="1:12" ht="51" x14ac:dyDescent="0.2">
      <c r="A327" s="399" t="s">
        <v>641</v>
      </c>
      <c r="B327" s="400"/>
      <c r="C327" s="414"/>
      <c r="D327" s="400"/>
      <c r="E327" s="401">
        <v>1890</v>
      </c>
      <c r="F327" s="402">
        <v>2005</v>
      </c>
      <c r="G327" s="403">
        <f>+(F327-E327)/E327</f>
        <v>6.0846560846560843E-2</v>
      </c>
      <c r="H327" s="401">
        <v>2005</v>
      </c>
      <c r="I327" s="403">
        <f t="shared" si="54"/>
        <v>0</v>
      </c>
      <c r="J327" s="404">
        <v>34600</v>
      </c>
      <c r="K327" s="405" t="s">
        <v>642</v>
      </c>
      <c r="L327" s="406" t="s">
        <v>643</v>
      </c>
    </row>
    <row r="328" spans="1:12" s="60" customFormat="1" ht="25.5" x14ac:dyDescent="0.2">
      <c r="A328" s="61" t="s">
        <v>146</v>
      </c>
      <c r="B328" s="62"/>
      <c r="C328" s="66"/>
      <c r="D328" s="62"/>
      <c r="E328" s="63">
        <v>50</v>
      </c>
      <c r="F328" s="224">
        <v>50</v>
      </c>
      <c r="G328" s="67">
        <f>+(F328-E328)/E328</f>
        <v>0</v>
      </c>
      <c r="H328" s="63">
        <v>50</v>
      </c>
      <c r="I328" s="67">
        <f>+(H328-F328)/F328</f>
        <v>0</v>
      </c>
      <c r="J328" s="64">
        <v>34600</v>
      </c>
      <c r="K328" s="65" t="s">
        <v>487</v>
      </c>
      <c r="L328" s="96" t="s">
        <v>439</v>
      </c>
    </row>
    <row r="329" spans="1:12" s="60" customFormat="1" ht="22.5" customHeight="1" x14ac:dyDescent="0.2">
      <c r="A329" s="61"/>
      <c r="B329" s="62"/>
      <c r="C329" s="66"/>
      <c r="D329" s="62"/>
      <c r="E329" s="63"/>
      <c r="F329" s="224"/>
      <c r="G329" s="67"/>
      <c r="H329" s="63"/>
      <c r="I329" s="67"/>
      <c r="J329" s="64"/>
      <c r="K329" s="65"/>
      <c r="L329" s="96"/>
    </row>
    <row r="330" spans="1:12" s="60" customFormat="1" ht="22.5" customHeight="1" x14ac:dyDescent="0.2">
      <c r="A330" s="61" t="s">
        <v>184</v>
      </c>
      <c r="B330" s="62"/>
      <c r="C330" s="66"/>
      <c r="D330" s="62"/>
      <c r="E330" s="63">
        <v>30</v>
      </c>
      <c r="F330" s="224">
        <v>30</v>
      </c>
      <c r="G330" s="67">
        <f>+(F330-E330)/E330</f>
        <v>0</v>
      </c>
      <c r="H330" s="63">
        <v>30</v>
      </c>
      <c r="I330" s="67">
        <f>+(H330-F330)/F330</f>
        <v>0</v>
      </c>
      <c r="J330" s="64">
        <v>34600</v>
      </c>
      <c r="K330" s="65" t="s">
        <v>119</v>
      </c>
      <c r="L330" s="96"/>
    </row>
    <row r="331" spans="1:12" ht="22.5" customHeight="1" x14ac:dyDescent="0.2">
      <c r="A331" s="68" t="s">
        <v>129</v>
      </c>
      <c r="B331" s="62"/>
      <c r="C331" s="66"/>
      <c r="D331" s="62"/>
      <c r="E331" s="63"/>
      <c r="F331" s="224"/>
      <c r="G331" s="67"/>
      <c r="H331" s="63"/>
      <c r="I331" s="67"/>
      <c r="J331" s="64"/>
      <c r="K331" s="65"/>
      <c r="L331" s="96"/>
    </row>
    <row r="332" spans="1:12" s="60" customFormat="1" ht="22.5" customHeight="1" x14ac:dyDescent="0.2">
      <c r="A332" s="61" t="s">
        <v>98</v>
      </c>
      <c r="B332" s="62"/>
      <c r="C332" s="66"/>
      <c r="D332" s="62"/>
      <c r="E332" s="63">
        <v>551</v>
      </c>
      <c r="F332" s="224">
        <v>551</v>
      </c>
      <c r="G332" s="67">
        <f t="shared" ref="G332:G333" si="55">+(F332-E332)/E332</f>
        <v>0</v>
      </c>
      <c r="H332" s="63">
        <v>551</v>
      </c>
      <c r="I332" s="67">
        <f t="shared" ref="I332:I333" si="56">+(H332-F332)/F332</f>
        <v>0</v>
      </c>
      <c r="J332" s="64">
        <v>34600</v>
      </c>
      <c r="K332" s="65" t="s">
        <v>119</v>
      </c>
      <c r="L332" s="96" t="s">
        <v>326</v>
      </c>
    </row>
    <row r="333" spans="1:12" s="60" customFormat="1" ht="22.5" customHeight="1" x14ac:dyDescent="0.2">
      <c r="A333" s="61" t="s">
        <v>89</v>
      </c>
      <c r="B333" s="62"/>
      <c r="C333" s="66"/>
      <c r="D333" s="62"/>
      <c r="E333" s="63">
        <v>630</v>
      </c>
      <c r="F333" s="224">
        <v>630</v>
      </c>
      <c r="G333" s="67">
        <f t="shared" si="55"/>
        <v>0</v>
      </c>
      <c r="H333" s="63">
        <v>630</v>
      </c>
      <c r="I333" s="67">
        <f t="shared" si="56"/>
        <v>0</v>
      </c>
      <c r="J333" s="64">
        <v>34600</v>
      </c>
      <c r="K333" s="65" t="s">
        <v>119</v>
      </c>
      <c r="L333" s="96" t="s">
        <v>326</v>
      </c>
    </row>
    <row r="334" spans="1:12" ht="39.950000000000003" customHeight="1" x14ac:dyDescent="0.2">
      <c r="A334" s="60"/>
      <c r="B334" s="168"/>
      <c r="C334" s="60"/>
      <c r="D334" s="60"/>
      <c r="E334" s="60"/>
      <c r="F334" s="222"/>
      <c r="G334" s="60"/>
      <c r="H334" s="222"/>
      <c r="I334" s="60"/>
      <c r="J334" s="60"/>
      <c r="K334" s="253"/>
      <c r="L334" s="60"/>
    </row>
    <row r="335" spans="1:12" ht="39.950000000000003" customHeight="1" x14ac:dyDescent="0.2">
      <c r="A335" s="60"/>
      <c r="B335" s="654"/>
      <c r="C335" s="654"/>
      <c r="D335" s="654"/>
      <c r="E335" s="654"/>
      <c r="F335" s="222"/>
      <c r="G335" s="60"/>
      <c r="H335" s="222"/>
      <c r="I335" s="60"/>
      <c r="J335" s="60"/>
      <c r="K335" s="253"/>
      <c r="L335" s="60"/>
    </row>
    <row r="336" spans="1:12" ht="39.950000000000003" customHeight="1" x14ac:dyDescent="0.2">
      <c r="B336" s="654"/>
      <c r="C336" s="654"/>
      <c r="D336" s="654"/>
      <c r="E336" s="654"/>
      <c r="F336" s="222"/>
    </row>
    <row r="337" spans="1:6" ht="22.5" customHeight="1" x14ac:dyDescent="0.2">
      <c r="B337" s="168" t="s">
        <v>501</v>
      </c>
      <c r="C337" s="60"/>
      <c r="D337" s="60"/>
      <c r="E337" s="60"/>
    </row>
    <row r="338" spans="1:6" ht="22.5" customHeight="1" x14ac:dyDescent="0.2">
      <c r="B338" s="657" t="s">
        <v>571</v>
      </c>
      <c r="C338" s="657"/>
      <c r="D338" s="657"/>
      <c r="E338" s="657"/>
      <c r="F338" s="43" t="s">
        <v>825</v>
      </c>
    </row>
    <row r="339" spans="1:6" ht="22.5" customHeight="1" x14ac:dyDescent="0.2">
      <c r="A339" s="60"/>
      <c r="B339" s="375" t="s">
        <v>484</v>
      </c>
      <c r="C339" s="376"/>
      <c r="D339" s="376"/>
      <c r="E339" s="376"/>
      <c r="F339" s="43" t="s">
        <v>853</v>
      </c>
    </row>
    <row r="340" spans="1:6" ht="22.5" customHeight="1" x14ac:dyDescent="0.2">
      <c r="B340" s="373" t="s">
        <v>485</v>
      </c>
      <c r="C340" s="374"/>
      <c r="D340" s="374"/>
      <c r="E340" s="374"/>
      <c r="F340" s="43" t="s">
        <v>854</v>
      </c>
    </row>
  </sheetData>
  <mergeCells count="23">
    <mergeCell ref="B338:E338"/>
    <mergeCell ref="B336:E336"/>
    <mergeCell ref="A1:L1"/>
    <mergeCell ref="A2:L2"/>
    <mergeCell ref="A3:L3"/>
    <mergeCell ref="F4:I4"/>
    <mergeCell ref="A5:A6"/>
    <mergeCell ref="D5:D6"/>
    <mergeCell ref="E5:E6"/>
    <mergeCell ref="F5:F6"/>
    <mergeCell ref="G5:G6"/>
    <mergeCell ref="H5:H6"/>
    <mergeCell ref="I5:I6"/>
    <mergeCell ref="L5:L6"/>
    <mergeCell ref="B4:C4"/>
    <mergeCell ref="K5:K6"/>
    <mergeCell ref="J5:J6"/>
    <mergeCell ref="A7:B7"/>
    <mergeCell ref="B35:C35"/>
    <mergeCell ref="L299:L301"/>
    <mergeCell ref="B335:E335"/>
    <mergeCell ref="B5:C5"/>
    <mergeCell ref="B6:C6"/>
  </mergeCells>
  <pageMargins left="0" right="0" top="0.55000000000000004" bottom="0.31" header="0.5" footer="0.3"/>
  <pageSetup scale="64" fitToHeight="0" orientation="portrait" horizontalDpi="1200" verticalDpi="1200" r:id="rId1"/>
  <headerFooter alignWithMargins="0">
    <oddFooter>&amp;L&amp;"Courier New,Regular"&amp;8&amp;F (&amp;A)&amp;C&amp;"Courier New,Regular"&amp;8page &amp;P of &amp;N &amp;R&amp;"Courier New,Regular"&amp;8&amp;D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U90"/>
  <sheetViews>
    <sheetView topLeftCell="A82" zoomScale="90" zoomScaleNormal="90" workbookViewId="0">
      <selection activeCell="D17" sqref="D17"/>
    </sheetView>
  </sheetViews>
  <sheetFormatPr defaultColWidth="9.140625" defaultRowHeight="39.950000000000003" customHeight="1" x14ac:dyDescent="0.2"/>
  <cols>
    <col min="1" max="1" width="55" style="2" bestFit="1" customWidth="1"/>
    <col min="2" max="2" width="10.28515625" style="169" customWidth="1"/>
    <col min="3" max="3" width="6.140625" style="2" customWidth="1"/>
    <col min="4" max="4" width="18.85546875" style="2" customWidth="1"/>
    <col min="5" max="5" width="11.42578125" style="2" customWidth="1"/>
    <col min="6" max="6" width="12.42578125" style="43" customWidth="1"/>
    <col min="7" max="7" width="10.5703125" style="2" customWidth="1"/>
    <col min="8" max="8" width="10.5703125" style="43" customWidth="1"/>
    <col min="9" max="9" width="11.140625" style="2" customWidth="1"/>
    <col min="10" max="10" width="9.140625" style="2"/>
    <col min="11" max="11" width="64.85546875" style="254" customWidth="1"/>
    <col min="12" max="12" width="60.7109375" style="2" customWidth="1"/>
    <col min="13" max="16384" width="9.140625" style="2"/>
  </cols>
  <sheetData>
    <row r="1" spans="1:14" ht="20.25" customHeight="1" x14ac:dyDescent="0.2">
      <c r="A1" s="632" t="s">
        <v>803</v>
      </c>
      <c r="B1" s="632"/>
      <c r="C1" s="632"/>
      <c r="D1" s="632"/>
      <c r="E1" s="632"/>
      <c r="F1" s="632"/>
      <c r="G1" s="632"/>
      <c r="H1" s="632"/>
      <c r="I1" s="632"/>
      <c r="J1" s="632"/>
      <c r="K1" s="632"/>
      <c r="L1" s="632"/>
      <c r="M1" s="45"/>
      <c r="N1" s="45"/>
    </row>
    <row r="2" spans="1:14" ht="20.25" customHeight="1" x14ac:dyDescent="0.2">
      <c r="A2" s="658" t="s">
        <v>754</v>
      </c>
      <c r="B2" s="658"/>
      <c r="C2" s="658"/>
      <c r="D2" s="658"/>
      <c r="E2" s="658"/>
      <c r="F2" s="658"/>
      <c r="G2" s="658"/>
      <c r="H2" s="658"/>
      <c r="I2" s="658"/>
      <c r="J2" s="658"/>
      <c r="K2" s="658"/>
      <c r="L2" s="658"/>
      <c r="M2" s="45"/>
      <c r="N2" s="45"/>
    </row>
    <row r="3" spans="1:14" ht="20.25" customHeight="1" x14ac:dyDescent="0.2">
      <c r="A3" s="659" t="s">
        <v>45</v>
      </c>
      <c r="B3" s="659"/>
      <c r="C3" s="659"/>
      <c r="D3" s="659"/>
      <c r="E3" s="659"/>
      <c r="F3" s="659"/>
      <c r="G3" s="659"/>
      <c r="H3" s="659"/>
      <c r="I3" s="659"/>
      <c r="J3" s="659"/>
      <c r="K3" s="659"/>
      <c r="L3" s="659"/>
      <c r="M3" s="45"/>
      <c r="N3" s="45"/>
    </row>
    <row r="4" spans="1:14" ht="20.25" customHeight="1" thickBot="1" x14ac:dyDescent="0.25">
      <c r="A4" s="238" t="s">
        <v>477</v>
      </c>
      <c r="B4" s="667"/>
      <c r="C4" s="667"/>
      <c r="D4" s="239"/>
      <c r="E4" s="239"/>
      <c r="F4" s="660" t="s">
        <v>43</v>
      </c>
      <c r="G4" s="660"/>
      <c r="H4" s="660"/>
      <c r="I4" s="660"/>
      <c r="J4" s="239"/>
      <c r="K4" s="252"/>
      <c r="L4" s="240"/>
      <c r="M4" s="45"/>
      <c r="N4" s="45"/>
    </row>
    <row r="5" spans="1:14" ht="20.25" customHeight="1" x14ac:dyDescent="0.2">
      <c r="A5" s="628" t="s">
        <v>54</v>
      </c>
      <c r="B5" s="655" t="s">
        <v>193</v>
      </c>
      <c r="C5" s="655"/>
      <c r="D5" s="630" t="s">
        <v>4</v>
      </c>
      <c r="E5" s="661" t="s">
        <v>761</v>
      </c>
      <c r="F5" s="663" t="s">
        <v>759</v>
      </c>
      <c r="G5" s="665" t="s">
        <v>19</v>
      </c>
      <c r="H5" s="661" t="s">
        <v>760</v>
      </c>
      <c r="I5" s="665" t="s">
        <v>19</v>
      </c>
      <c r="J5" s="646" t="s">
        <v>5</v>
      </c>
      <c r="K5" s="665" t="s">
        <v>3</v>
      </c>
      <c r="L5" s="668" t="s">
        <v>42</v>
      </c>
    </row>
    <row r="6" spans="1:14" ht="20.25" customHeight="1" thickBot="1" x14ac:dyDescent="0.25">
      <c r="A6" s="629"/>
      <c r="B6" s="670" t="s">
        <v>456</v>
      </c>
      <c r="C6" s="670"/>
      <c r="D6" s="631"/>
      <c r="E6" s="662"/>
      <c r="F6" s="664"/>
      <c r="G6" s="666"/>
      <c r="H6" s="662"/>
      <c r="I6" s="666"/>
      <c r="J6" s="647"/>
      <c r="K6" s="666"/>
      <c r="L6" s="669"/>
    </row>
    <row r="7" spans="1:14" s="60" customFormat="1" ht="22.5" customHeight="1" x14ac:dyDescent="0.2">
      <c r="A7" s="278" t="s">
        <v>126</v>
      </c>
      <c r="B7" s="417"/>
      <c r="C7" s="418"/>
      <c r="D7" s="296"/>
      <c r="E7" s="297"/>
      <c r="F7" s="298"/>
      <c r="G7" s="377"/>
      <c r="H7" s="297"/>
      <c r="I7" s="297"/>
      <c r="J7" s="299"/>
      <c r="K7" s="300" t="s">
        <v>193</v>
      </c>
      <c r="L7" s="286" t="s">
        <v>193</v>
      </c>
    </row>
    <row r="8" spans="1:14" s="426" customFormat="1" ht="22.5" customHeight="1" x14ac:dyDescent="0.2">
      <c r="A8" s="170" t="s">
        <v>429</v>
      </c>
      <c r="B8" s="419"/>
      <c r="C8" s="420"/>
      <c r="D8" s="419"/>
      <c r="E8" s="421"/>
      <c r="F8" s="422"/>
      <c r="G8" s="423"/>
      <c r="H8" s="421"/>
      <c r="I8" s="423"/>
      <c r="J8" s="423"/>
      <c r="K8" s="424"/>
      <c r="L8" s="425"/>
    </row>
    <row r="9" spans="1:14" s="60" customFormat="1" ht="21.75" customHeight="1" x14ac:dyDescent="0.2">
      <c r="A9" s="354" t="s">
        <v>219</v>
      </c>
      <c r="B9" s="355" t="s">
        <v>366</v>
      </c>
      <c r="C9" s="381">
        <v>208</v>
      </c>
      <c r="D9" s="355"/>
      <c r="E9" s="356">
        <v>15</v>
      </c>
      <c r="F9" s="357">
        <v>10</v>
      </c>
      <c r="G9" s="358">
        <f t="shared" ref="G9" si="0">+(F9-E9)/E9</f>
        <v>-0.33333333333333331</v>
      </c>
      <c r="H9" s="397">
        <v>10</v>
      </c>
      <c r="I9" s="358">
        <f t="shared" ref="I9" si="1">+(H9-F9)/F9</f>
        <v>0</v>
      </c>
      <c r="J9" s="359">
        <v>33600</v>
      </c>
      <c r="K9" s="360"/>
      <c r="L9" s="361" t="s">
        <v>294</v>
      </c>
    </row>
    <row r="10" spans="1:14" s="426" customFormat="1" ht="22.5" customHeight="1" x14ac:dyDescent="0.2">
      <c r="A10" s="170" t="s">
        <v>357</v>
      </c>
      <c r="B10" s="171"/>
      <c r="C10" s="172"/>
      <c r="D10" s="171"/>
      <c r="E10" s="174"/>
      <c r="F10" s="225"/>
      <c r="G10" s="173"/>
      <c r="H10" s="174"/>
      <c r="I10" s="174"/>
      <c r="J10" s="174"/>
      <c r="K10" s="175"/>
      <c r="L10" s="219"/>
    </row>
    <row r="11" spans="1:14" s="60" customFormat="1" ht="25.5" x14ac:dyDescent="0.2">
      <c r="A11" s="354" t="s">
        <v>360</v>
      </c>
      <c r="B11" s="355" t="s">
        <v>358</v>
      </c>
      <c r="C11" s="381">
        <v>202</v>
      </c>
      <c r="D11" s="355"/>
      <c r="E11" s="356">
        <v>20</v>
      </c>
      <c r="F11" s="357">
        <v>10</v>
      </c>
      <c r="G11" s="358">
        <f t="shared" ref="G11" si="2">+(F11-E11)/E11</f>
        <v>-0.5</v>
      </c>
      <c r="H11" s="356">
        <v>10</v>
      </c>
      <c r="I11" s="358">
        <f t="shared" ref="I11" si="3">+(H11-F11)/F11</f>
        <v>0</v>
      </c>
      <c r="J11" s="359">
        <v>33600</v>
      </c>
      <c r="K11" s="360"/>
      <c r="L11" s="361" t="s">
        <v>463</v>
      </c>
    </row>
    <row r="12" spans="1:14" s="426" customFormat="1" ht="22.5" customHeight="1" x14ac:dyDescent="0.2">
      <c r="A12" s="170" t="s">
        <v>784</v>
      </c>
      <c r="B12" s="419"/>
      <c r="C12" s="420"/>
      <c r="D12" s="419"/>
      <c r="E12" s="423"/>
      <c r="F12" s="422"/>
      <c r="G12" s="427"/>
      <c r="H12" s="428"/>
      <c r="I12" s="423"/>
      <c r="J12" s="423"/>
      <c r="K12" s="424"/>
      <c r="L12" s="425"/>
    </row>
    <row r="13" spans="1:14" s="60" customFormat="1" ht="22.5" customHeight="1" x14ac:dyDescent="0.2">
      <c r="A13" s="362" t="s">
        <v>786</v>
      </c>
      <c r="B13" s="363" t="s">
        <v>785</v>
      </c>
      <c r="C13" s="364">
        <v>305</v>
      </c>
      <c r="D13" s="363"/>
      <c r="E13" s="396">
        <v>0</v>
      </c>
      <c r="F13" s="366">
        <v>10</v>
      </c>
      <c r="G13" s="365" t="s">
        <v>252</v>
      </c>
      <c r="H13" s="396">
        <v>10</v>
      </c>
      <c r="I13" s="367">
        <f t="shared" ref="I13:I16" si="4">+(H13-F13)/F13</f>
        <v>0</v>
      </c>
      <c r="J13" s="368">
        <v>33600</v>
      </c>
      <c r="K13" s="369" t="s">
        <v>804</v>
      </c>
      <c r="L13" s="370" t="s">
        <v>791</v>
      </c>
    </row>
    <row r="14" spans="1:14" s="60" customFormat="1" ht="22.5" customHeight="1" x14ac:dyDescent="0.2">
      <c r="A14" s="170" t="s">
        <v>780</v>
      </c>
      <c r="B14" s="419"/>
      <c r="C14" s="420"/>
      <c r="D14" s="419"/>
      <c r="E14" s="423"/>
      <c r="F14" s="422"/>
      <c r="G14" s="427"/>
      <c r="H14" s="428"/>
      <c r="I14" s="423"/>
      <c r="J14" s="423"/>
      <c r="K14" s="424"/>
      <c r="L14" s="425"/>
    </row>
    <row r="15" spans="1:14" s="426" customFormat="1" ht="25.5" x14ac:dyDescent="0.2">
      <c r="A15" s="362" t="s">
        <v>813</v>
      </c>
      <c r="B15" s="363" t="s">
        <v>781</v>
      </c>
      <c r="C15" s="364">
        <v>100</v>
      </c>
      <c r="D15" s="363"/>
      <c r="E15" s="396">
        <v>0</v>
      </c>
      <c r="F15" s="366">
        <v>10</v>
      </c>
      <c r="G15" s="365" t="s">
        <v>252</v>
      </c>
      <c r="H15" s="396">
        <v>10</v>
      </c>
      <c r="I15" s="367">
        <f t="shared" si="4"/>
        <v>0</v>
      </c>
      <c r="J15" s="368">
        <v>33600</v>
      </c>
      <c r="K15" s="369" t="s">
        <v>804</v>
      </c>
      <c r="L15" s="370" t="s">
        <v>791</v>
      </c>
    </row>
    <row r="16" spans="1:14" s="60" customFormat="1" ht="25.5" x14ac:dyDescent="0.2">
      <c r="A16" s="362" t="s">
        <v>782</v>
      </c>
      <c r="B16" s="363" t="s">
        <v>783</v>
      </c>
      <c r="C16" s="364">
        <v>240</v>
      </c>
      <c r="D16" s="363"/>
      <c r="E16" s="396">
        <v>0</v>
      </c>
      <c r="F16" s="366">
        <v>10</v>
      </c>
      <c r="G16" s="365" t="s">
        <v>252</v>
      </c>
      <c r="H16" s="396">
        <v>10</v>
      </c>
      <c r="I16" s="367">
        <f t="shared" si="4"/>
        <v>0</v>
      </c>
      <c r="J16" s="368">
        <v>33600</v>
      </c>
      <c r="K16" s="369" t="s">
        <v>804</v>
      </c>
      <c r="L16" s="370" t="s">
        <v>791</v>
      </c>
    </row>
    <row r="17" spans="1:12" s="60" customFormat="1" ht="22.5" customHeight="1" x14ac:dyDescent="0.2">
      <c r="A17" s="170" t="s">
        <v>342</v>
      </c>
      <c r="B17" s="419"/>
      <c r="C17" s="420"/>
      <c r="D17" s="419"/>
      <c r="E17" s="428"/>
      <c r="F17" s="422"/>
      <c r="G17" s="429"/>
      <c r="H17" s="428"/>
      <c r="I17" s="429"/>
      <c r="J17" s="423"/>
      <c r="K17" s="424"/>
      <c r="L17" s="425"/>
    </row>
    <row r="18" spans="1:12" s="60" customFormat="1" ht="25.5" x14ac:dyDescent="0.2">
      <c r="A18" s="354" t="s">
        <v>118</v>
      </c>
      <c r="B18" s="355" t="s">
        <v>267</v>
      </c>
      <c r="C18" s="381">
        <v>160</v>
      </c>
      <c r="D18" s="355"/>
      <c r="E18" s="397">
        <v>25</v>
      </c>
      <c r="F18" s="357">
        <v>10</v>
      </c>
      <c r="G18" s="358">
        <f>+(F18-E18)/E18</f>
        <v>-0.6</v>
      </c>
      <c r="H18" s="397">
        <v>10</v>
      </c>
      <c r="I18" s="358">
        <f>+(H18-F18)/F18</f>
        <v>0</v>
      </c>
      <c r="J18" s="359">
        <v>33600</v>
      </c>
      <c r="K18" s="360"/>
      <c r="L18" s="361" t="s">
        <v>322</v>
      </c>
    </row>
    <row r="19" spans="1:12" s="426" customFormat="1" ht="63.75" x14ac:dyDescent="0.2">
      <c r="A19" s="362" t="s">
        <v>840</v>
      </c>
      <c r="B19" s="363" t="s">
        <v>267</v>
      </c>
      <c r="C19" s="364">
        <v>200</v>
      </c>
      <c r="D19" s="363"/>
      <c r="E19" s="396">
        <v>0</v>
      </c>
      <c r="F19" s="366">
        <v>10</v>
      </c>
      <c r="G19" s="365" t="s">
        <v>252</v>
      </c>
      <c r="H19" s="396">
        <v>10</v>
      </c>
      <c r="I19" s="367">
        <f t="shared" ref="I19:I20" si="5">+(H19-F19)/F19</f>
        <v>0</v>
      </c>
      <c r="J19" s="368">
        <v>33660</v>
      </c>
      <c r="K19" s="369"/>
      <c r="L19" s="370" t="s">
        <v>793</v>
      </c>
    </row>
    <row r="20" spans="1:12" s="60" customFormat="1" ht="63.75" x14ac:dyDescent="0.2">
      <c r="A20" s="362" t="s">
        <v>766</v>
      </c>
      <c r="B20" s="363" t="s">
        <v>267</v>
      </c>
      <c r="C20" s="364">
        <v>201</v>
      </c>
      <c r="D20" s="363"/>
      <c r="E20" s="365">
        <v>0</v>
      </c>
      <c r="F20" s="366">
        <v>10</v>
      </c>
      <c r="G20" s="365" t="s">
        <v>252</v>
      </c>
      <c r="H20" s="365">
        <v>10</v>
      </c>
      <c r="I20" s="367">
        <f t="shared" si="5"/>
        <v>0</v>
      </c>
      <c r="J20" s="368">
        <v>33600</v>
      </c>
      <c r="K20" s="369"/>
      <c r="L20" s="370" t="s">
        <v>793</v>
      </c>
    </row>
    <row r="21" spans="1:12" s="60" customFormat="1" ht="22.5" customHeight="1" x14ac:dyDescent="0.2">
      <c r="A21" s="170" t="s">
        <v>343</v>
      </c>
      <c r="B21" s="419"/>
      <c r="C21" s="420"/>
      <c r="D21" s="419"/>
      <c r="E21" s="421"/>
      <c r="F21" s="422"/>
      <c r="G21" s="423"/>
      <c r="H21" s="421"/>
      <c r="I21" s="421"/>
      <c r="J21" s="423"/>
      <c r="K21" s="424"/>
      <c r="L21" s="425"/>
    </row>
    <row r="22" spans="1:12" s="60" customFormat="1" ht="63.75" x14ac:dyDescent="0.2">
      <c r="A22" s="362" t="s">
        <v>767</v>
      </c>
      <c r="B22" s="363" t="s">
        <v>258</v>
      </c>
      <c r="C22" s="363">
        <v>106</v>
      </c>
      <c r="D22" s="363"/>
      <c r="E22" s="365">
        <v>0</v>
      </c>
      <c r="F22" s="366">
        <v>25</v>
      </c>
      <c r="G22" s="367" t="s">
        <v>252</v>
      </c>
      <c r="H22" s="365">
        <v>25</v>
      </c>
      <c r="I22" s="367">
        <f t="shared" ref="I22:I41" si="6">+(H22-F22)/F22</f>
        <v>0</v>
      </c>
      <c r="J22" s="368">
        <v>33600</v>
      </c>
      <c r="K22" s="369"/>
      <c r="L22" s="370" t="s">
        <v>793</v>
      </c>
    </row>
    <row r="23" spans="1:12" s="60" customFormat="1" ht="76.5" x14ac:dyDescent="0.2">
      <c r="A23" s="362" t="s">
        <v>772</v>
      </c>
      <c r="B23" s="363" t="s">
        <v>258</v>
      </c>
      <c r="C23" s="363">
        <v>211</v>
      </c>
      <c r="D23" s="363"/>
      <c r="E23" s="365">
        <v>0</v>
      </c>
      <c r="F23" s="366">
        <v>20</v>
      </c>
      <c r="G23" s="367" t="s">
        <v>252</v>
      </c>
      <c r="H23" s="365">
        <v>20</v>
      </c>
      <c r="I23" s="367">
        <f t="shared" si="6"/>
        <v>0</v>
      </c>
      <c r="J23" s="368">
        <v>33600</v>
      </c>
      <c r="K23" s="369"/>
      <c r="L23" s="370" t="s">
        <v>814</v>
      </c>
    </row>
    <row r="24" spans="1:12" s="426" customFormat="1" ht="77.25" thickBot="1" x14ac:dyDescent="0.25">
      <c r="A24" s="362" t="s">
        <v>773</v>
      </c>
      <c r="B24" s="363" t="s">
        <v>258</v>
      </c>
      <c r="C24" s="363">
        <v>321</v>
      </c>
      <c r="D24" s="363"/>
      <c r="E24" s="510">
        <v>0</v>
      </c>
      <c r="F24" s="511">
        <v>20</v>
      </c>
      <c r="G24" s="512" t="s">
        <v>252</v>
      </c>
      <c r="H24" s="513">
        <v>20</v>
      </c>
      <c r="I24" s="512">
        <f t="shared" si="6"/>
        <v>0</v>
      </c>
      <c r="J24" s="514">
        <v>33600</v>
      </c>
      <c r="K24" s="515"/>
      <c r="L24" s="516" t="s">
        <v>826</v>
      </c>
    </row>
    <row r="25" spans="1:12" s="60" customFormat="1" ht="51" x14ac:dyDescent="0.2">
      <c r="A25" s="438" t="s">
        <v>774</v>
      </c>
      <c r="B25" s="382" t="s">
        <v>258</v>
      </c>
      <c r="C25" s="382">
        <v>351</v>
      </c>
      <c r="D25" s="382"/>
      <c r="E25" s="384">
        <v>0</v>
      </c>
      <c r="F25" s="385">
        <v>50</v>
      </c>
      <c r="G25" s="386" t="s">
        <v>252</v>
      </c>
      <c r="H25" s="384">
        <v>50</v>
      </c>
      <c r="I25" s="386">
        <f t="shared" si="6"/>
        <v>0</v>
      </c>
      <c r="J25" s="387">
        <v>33600</v>
      </c>
      <c r="K25" s="388"/>
      <c r="L25" s="389" t="s">
        <v>792</v>
      </c>
    </row>
    <row r="26" spans="1:12" s="60" customFormat="1" ht="22.5" customHeight="1" x14ac:dyDescent="0.2">
      <c r="A26" s="303" t="s">
        <v>569</v>
      </c>
      <c r="B26" s="419"/>
      <c r="C26" s="420"/>
      <c r="D26" s="419"/>
      <c r="E26" s="421"/>
      <c r="F26" s="430"/>
      <c r="G26" s="421"/>
      <c r="H26" s="421"/>
      <c r="I26" s="429"/>
      <c r="J26" s="423"/>
      <c r="K26" s="424"/>
      <c r="L26" s="425"/>
    </row>
    <row r="27" spans="1:12" s="60" customFormat="1" ht="63.75" x14ac:dyDescent="0.2">
      <c r="A27" s="399" t="s">
        <v>525</v>
      </c>
      <c r="B27" s="400" t="s">
        <v>258</v>
      </c>
      <c r="C27" s="400">
        <v>145</v>
      </c>
      <c r="D27" s="400"/>
      <c r="E27" s="401">
        <v>125</v>
      </c>
      <c r="F27" s="402">
        <v>150</v>
      </c>
      <c r="G27" s="403">
        <f t="shared" ref="G27:G41" si="7">+(F27-E27)/E27</f>
        <v>0.2</v>
      </c>
      <c r="H27" s="401">
        <v>150</v>
      </c>
      <c r="I27" s="403">
        <f t="shared" si="6"/>
        <v>0</v>
      </c>
      <c r="J27" s="404">
        <v>33600</v>
      </c>
      <c r="K27" s="405" t="s">
        <v>835</v>
      </c>
      <c r="L27" s="406" t="s">
        <v>601</v>
      </c>
    </row>
    <row r="28" spans="1:12" s="60" customFormat="1" ht="51" x14ac:dyDescent="0.2">
      <c r="A28" s="399" t="s">
        <v>526</v>
      </c>
      <c r="B28" s="400" t="s">
        <v>258</v>
      </c>
      <c r="C28" s="400">
        <v>146</v>
      </c>
      <c r="D28" s="400"/>
      <c r="E28" s="401">
        <v>150</v>
      </c>
      <c r="F28" s="402">
        <v>160</v>
      </c>
      <c r="G28" s="403">
        <f t="shared" si="7"/>
        <v>6.6666666666666666E-2</v>
      </c>
      <c r="H28" s="401">
        <v>160</v>
      </c>
      <c r="I28" s="403">
        <f t="shared" si="6"/>
        <v>0</v>
      </c>
      <c r="J28" s="404">
        <v>33600</v>
      </c>
      <c r="K28" s="405" t="s">
        <v>828</v>
      </c>
      <c r="L28" s="406" t="s">
        <v>602</v>
      </c>
    </row>
    <row r="29" spans="1:12" s="60" customFormat="1" ht="63.75" x14ac:dyDescent="0.2">
      <c r="A29" s="399" t="s">
        <v>531</v>
      </c>
      <c r="B29" s="400" t="s">
        <v>258</v>
      </c>
      <c r="C29" s="400">
        <v>147</v>
      </c>
      <c r="D29" s="400"/>
      <c r="E29" s="401">
        <v>150</v>
      </c>
      <c r="F29" s="402">
        <v>160</v>
      </c>
      <c r="G29" s="403">
        <f t="shared" si="7"/>
        <v>6.6666666666666666E-2</v>
      </c>
      <c r="H29" s="401">
        <v>160</v>
      </c>
      <c r="I29" s="403">
        <f t="shared" si="6"/>
        <v>0</v>
      </c>
      <c r="J29" s="404">
        <v>33600</v>
      </c>
      <c r="K29" s="405" t="s">
        <v>835</v>
      </c>
      <c r="L29" s="406" t="s">
        <v>829</v>
      </c>
    </row>
    <row r="30" spans="1:12" s="60" customFormat="1" ht="63.75" x14ac:dyDescent="0.2">
      <c r="A30" s="399" t="s">
        <v>527</v>
      </c>
      <c r="B30" s="400" t="s">
        <v>258</v>
      </c>
      <c r="C30" s="400">
        <v>245</v>
      </c>
      <c r="D30" s="400"/>
      <c r="E30" s="401">
        <v>125</v>
      </c>
      <c r="F30" s="402">
        <v>150</v>
      </c>
      <c r="G30" s="403">
        <f t="shared" si="7"/>
        <v>0.2</v>
      </c>
      <c r="H30" s="401">
        <v>150</v>
      </c>
      <c r="I30" s="403">
        <f>+(H30-F30)/F30</f>
        <v>0</v>
      </c>
      <c r="J30" s="404">
        <v>33600</v>
      </c>
      <c r="K30" s="405" t="s">
        <v>835</v>
      </c>
      <c r="L30" s="406" t="s">
        <v>829</v>
      </c>
    </row>
    <row r="31" spans="1:12" s="60" customFormat="1" ht="51" x14ac:dyDescent="0.2">
      <c r="A31" s="399" t="s">
        <v>530</v>
      </c>
      <c r="B31" s="400" t="s">
        <v>258</v>
      </c>
      <c r="C31" s="400">
        <v>246</v>
      </c>
      <c r="D31" s="400"/>
      <c r="E31" s="401">
        <v>150</v>
      </c>
      <c r="F31" s="402">
        <v>160</v>
      </c>
      <c r="G31" s="403">
        <f>+(F31-E31)/E31</f>
        <v>6.6666666666666666E-2</v>
      </c>
      <c r="H31" s="401">
        <v>160</v>
      </c>
      <c r="I31" s="403">
        <f>+(H31-F31)/F31</f>
        <v>0</v>
      </c>
      <c r="J31" s="404">
        <v>33600</v>
      </c>
      <c r="K31" s="405" t="s">
        <v>827</v>
      </c>
      <c r="L31" s="406" t="s">
        <v>830</v>
      </c>
    </row>
    <row r="32" spans="1:12" s="60" customFormat="1" ht="63.75" x14ac:dyDescent="0.2">
      <c r="A32" s="407" t="s">
        <v>528</v>
      </c>
      <c r="B32" s="408" t="s">
        <v>258</v>
      </c>
      <c r="C32" s="408">
        <v>247</v>
      </c>
      <c r="D32" s="408"/>
      <c r="E32" s="409">
        <v>150</v>
      </c>
      <c r="F32" s="410">
        <v>160</v>
      </c>
      <c r="G32" s="411">
        <f t="shared" ref="G32" si="8">+(F32-E32)/E32</f>
        <v>6.6666666666666666E-2</v>
      </c>
      <c r="H32" s="409">
        <v>160</v>
      </c>
      <c r="I32" s="411">
        <f t="shared" ref="I32" si="9">+(H32-F32)/F32</f>
        <v>0</v>
      </c>
      <c r="J32" s="412">
        <v>33600</v>
      </c>
      <c r="K32" s="405" t="s">
        <v>835</v>
      </c>
      <c r="L32" s="406" t="s">
        <v>829</v>
      </c>
    </row>
    <row r="33" spans="1:255" s="60" customFormat="1" ht="51" x14ac:dyDescent="0.2">
      <c r="A33" s="399" t="s">
        <v>817</v>
      </c>
      <c r="B33" s="400" t="s">
        <v>258</v>
      </c>
      <c r="C33" s="400">
        <v>248</v>
      </c>
      <c r="D33" s="400"/>
      <c r="E33" s="401">
        <v>125</v>
      </c>
      <c r="F33" s="402">
        <v>135</v>
      </c>
      <c r="G33" s="403">
        <f t="shared" si="7"/>
        <v>0.08</v>
      </c>
      <c r="H33" s="401">
        <v>135</v>
      </c>
      <c r="I33" s="403">
        <f t="shared" si="6"/>
        <v>0</v>
      </c>
      <c r="J33" s="404">
        <v>33600</v>
      </c>
      <c r="K33" s="405" t="s">
        <v>836</v>
      </c>
      <c r="L33" s="406" t="s">
        <v>838</v>
      </c>
    </row>
    <row r="34" spans="1:255" s="60" customFormat="1" ht="51" x14ac:dyDescent="0.2">
      <c r="A34" s="399" t="s">
        <v>818</v>
      </c>
      <c r="B34" s="400" t="s">
        <v>258</v>
      </c>
      <c r="C34" s="400">
        <v>249</v>
      </c>
      <c r="D34" s="400"/>
      <c r="E34" s="401">
        <v>125</v>
      </c>
      <c r="F34" s="402">
        <v>135</v>
      </c>
      <c r="G34" s="403">
        <f t="shared" si="7"/>
        <v>0.08</v>
      </c>
      <c r="H34" s="401">
        <v>135</v>
      </c>
      <c r="I34" s="403">
        <f t="shared" si="6"/>
        <v>0</v>
      </c>
      <c r="J34" s="404">
        <v>33600</v>
      </c>
      <c r="K34" s="405" t="s">
        <v>837</v>
      </c>
      <c r="L34" s="406" t="s">
        <v>838</v>
      </c>
    </row>
    <row r="35" spans="1:255" s="60" customFormat="1" ht="63.75" x14ac:dyDescent="0.2">
      <c r="A35" s="399" t="s">
        <v>532</v>
      </c>
      <c r="B35" s="400" t="s">
        <v>258</v>
      </c>
      <c r="C35" s="400">
        <v>345</v>
      </c>
      <c r="D35" s="400"/>
      <c r="E35" s="401">
        <v>125</v>
      </c>
      <c r="F35" s="402">
        <v>150</v>
      </c>
      <c r="G35" s="403">
        <f t="shared" si="7"/>
        <v>0.2</v>
      </c>
      <c r="H35" s="401">
        <v>150</v>
      </c>
      <c r="I35" s="403">
        <f t="shared" si="6"/>
        <v>0</v>
      </c>
      <c r="J35" s="404">
        <v>33600</v>
      </c>
      <c r="K35" s="405" t="s">
        <v>835</v>
      </c>
      <c r="L35" s="406" t="s">
        <v>829</v>
      </c>
    </row>
    <row r="36" spans="1:255" s="60" customFormat="1" ht="63.75" x14ac:dyDescent="0.2">
      <c r="A36" s="399" t="s">
        <v>542</v>
      </c>
      <c r="B36" s="400" t="s">
        <v>258</v>
      </c>
      <c r="C36" s="400">
        <v>355</v>
      </c>
      <c r="D36" s="400"/>
      <c r="E36" s="401">
        <v>125</v>
      </c>
      <c r="F36" s="402">
        <v>135</v>
      </c>
      <c r="G36" s="403">
        <f t="shared" si="7"/>
        <v>0.08</v>
      </c>
      <c r="H36" s="401">
        <v>135</v>
      </c>
      <c r="I36" s="403">
        <f t="shared" si="6"/>
        <v>0</v>
      </c>
      <c r="J36" s="404">
        <v>33600</v>
      </c>
      <c r="K36" s="405" t="s">
        <v>605</v>
      </c>
      <c r="L36" s="406" t="s">
        <v>601</v>
      </c>
    </row>
    <row r="37" spans="1:255" s="60" customFormat="1" ht="51" x14ac:dyDescent="0.2">
      <c r="A37" s="399" t="s">
        <v>536</v>
      </c>
      <c r="B37" s="400" t="s">
        <v>258</v>
      </c>
      <c r="C37" s="400">
        <v>346</v>
      </c>
      <c r="D37" s="400"/>
      <c r="E37" s="401">
        <v>150</v>
      </c>
      <c r="F37" s="402">
        <v>160</v>
      </c>
      <c r="G37" s="403">
        <f>+(F37-E37)/E37</f>
        <v>6.6666666666666666E-2</v>
      </c>
      <c r="H37" s="401">
        <v>160</v>
      </c>
      <c r="I37" s="403">
        <f>+(H37-F37)/F37</f>
        <v>0</v>
      </c>
      <c r="J37" s="404">
        <v>33600</v>
      </c>
      <c r="K37" s="405" t="s">
        <v>828</v>
      </c>
      <c r="L37" s="406" t="s">
        <v>830</v>
      </c>
    </row>
    <row r="38" spans="1:255" s="426" customFormat="1" ht="63.75" x14ac:dyDescent="0.2">
      <c r="A38" s="407" t="s">
        <v>534</v>
      </c>
      <c r="B38" s="408" t="s">
        <v>258</v>
      </c>
      <c r="C38" s="408">
        <v>347</v>
      </c>
      <c r="D38" s="400"/>
      <c r="E38" s="409">
        <v>150</v>
      </c>
      <c r="F38" s="410">
        <v>160</v>
      </c>
      <c r="G38" s="403">
        <f t="shared" ref="G38:G39" si="10">+(F38-E38)/E38</f>
        <v>6.6666666666666666E-2</v>
      </c>
      <c r="H38" s="409">
        <v>160</v>
      </c>
      <c r="I38" s="411">
        <f t="shared" ref="I38:I39" si="11">+(H38-F38)/F38</f>
        <v>0</v>
      </c>
      <c r="J38" s="412">
        <v>33600</v>
      </c>
      <c r="K38" s="405" t="s">
        <v>835</v>
      </c>
      <c r="L38" s="406" t="s">
        <v>829</v>
      </c>
    </row>
    <row r="39" spans="1:255" s="60" customFormat="1" ht="51" x14ac:dyDescent="0.2">
      <c r="A39" s="399" t="s">
        <v>535</v>
      </c>
      <c r="B39" s="400" t="s">
        <v>258</v>
      </c>
      <c r="C39" s="400">
        <v>348</v>
      </c>
      <c r="D39" s="400"/>
      <c r="E39" s="401">
        <v>125</v>
      </c>
      <c r="F39" s="402">
        <v>135</v>
      </c>
      <c r="G39" s="403">
        <f t="shared" si="10"/>
        <v>0.08</v>
      </c>
      <c r="H39" s="401">
        <v>135</v>
      </c>
      <c r="I39" s="403">
        <f t="shared" si="11"/>
        <v>0</v>
      </c>
      <c r="J39" s="404">
        <v>33600</v>
      </c>
      <c r="K39" s="405" t="s">
        <v>837</v>
      </c>
      <c r="L39" s="406" t="s">
        <v>838</v>
      </c>
    </row>
    <row r="40" spans="1:255" s="426" customFormat="1" ht="51" x14ac:dyDescent="0.2">
      <c r="A40" s="399" t="s">
        <v>533</v>
      </c>
      <c r="B40" s="400" t="s">
        <v>258</v>
      </c>
      <c r="C40" s="400">
        <v>350</v>
      </c>
      <c r="D40" s="400"/>
      <c r="E40" s="401">
        <v>150</v>
      </c>
      <c r="F40" s="402">
        <v>160</v>
      </c>
      <c r="G40" s="403">
        <f t="shared" si="7"/>
        <v>6.6666666666666666E-2</v>
      </c>
      <c r="H40" s="401">
        <v>160</v>
      </c>
      <c r="I40" s="403">
        <f t="shared" si="6"/>
        <v>0</v>
      </c>
      <c r="J40" s="404">
        <v>33600</v>
      </c>
      <c r="K40" s="405" t="s">
        <v>828</v>
      </c>
      <c r="L40" s="406" t="s">
        <v>830</v>
      </c>
      <c r="M40" s="431"/>
      <c r="N40" s="432"/>
      <c r="O40" s="431"/>
      <c r="P40" s="433"/>
      <c r="Q40" s="434"/>
      <c r="R40" s="435"/>
      <c r="S40" s="434"/>
      <c r="T40" s="435"/>
      <c r="U40" s="436"/>
      <c r="V40" s="432"/>
      <c r="W40" s="432"/>
      <c r="X40" s="218"/>
      <c r="Y40" s="431"/>
      <c r="Z40" s="432"/>
      <c r="AA40" s="431"/>
      <c r="AB40" s="433"/>
      <c r="AC40" s="434"/>
      <c r="AD40" s="435"/>
      <c r="AE40" s="434"/>
      <c r="AF40" s="435"/>
      <c r="AG40" s="436"/>
      <c r="AH40" s="432"/>
      <c r="AI40" s="432"/>
      <c r="AJ40" s="218"/>
      <c r="AK40" s="431"/>
      <c r="AL40" s="432"/>
      <c r="AM40" s="431"/>
      <c r="AN40" s="433"/>
      <c r="AO40" s="434"/>
      <c r="AP40" s="435"/>
      <c r="AQ40" s="434"/>
      <c r="AR40" s="435"/>
      <c r="AS40" s="436"/>
      <c r="AT40" s="432"/>
      <c r="AU40" s="432"/>
      <c r="AV40" s="218"/>
      <c r="AW40" s="431"/>
      <c r="AX40" s="432"/>
      <c r="AY40" s="431"/>
      <c r="AZ40" s="433"/>
      <c r="BA40" s="434"/>
      <c r="BB40" s="435"/>
      <c r="BC40" s="434"/>
      <c r="BD40" s="435"/>
      <c r="BE40" s="436"/>
      <c r="BF40" s="432"/>
      <c r="BG40" s="432"/>
      <c r="BH40" s="218"/>
      <c r="BI40" s="431"/>
      <c r="BJ40" s="432"/>
      <c r="BK40" s="431"/>
      <c r="BL40" s="433"/>
      <c r="BM40" s="434"/>
      <c r="BN40" s="435"/>
      <c r="BO40" s="434"/>
      <c r="BP40" s="435"/>
      <c r="BQ40" s="436"/>
      <c r="BR40" s="432"/>
      <c r="BS40" s="432"/>
      <c r="BT40" s="218"/>
      <c r="BU40" s="431"/>
      <c r="BV40" s="432"/>
      <c r="BW40" s="431"/>
      <c r="BX40" s="433"/>
      <c r="BY40" s="434"/>
      <c r="BZ40" s="435"/>
      <c r="CA40" s="434"/>
      <c r="CB40" s="435"/>
      <c r="CC40" s="436"/>
      <c r="CD40" s="432"/>
      <c r="CE40" s="432"/>
      <c r="CF40" s="218"/>
      <c r="CG40" s="431"/>
      <c r="CH40" s="432"/>
      <c r="CI40" s="431"/>
      <c r="CJ40" s="433"/>
      <c r="CK40" s="434"/>
      <c r="CL40" s="435"/>
      <c r="CM40" s="434"/>
      <c r="CN40" s="435"/>
      <c r="CO40" s="436"/>
      <c r="CP40" s="432"/>
      <c r="CQ40" s="432"/>
      <c r="CR40" s="218"/>
      <c r="CS40" s="431"/>
      <c r="CT40" s="432"/>
      <c r="CU40" s="431"/>
      <c r="CV40" s="433"/>
      <c r="CW40" s="434"/>
      <c r="CX40" s="435"/>
      <c r="CY40" s="434"/>
      <c r="CZ40" s="435"/>
      <c r="DA40" s="436"/>
      <c r="DB40" s="432"/>
      <c r="DC40" s="432"/>
      <c r="DD40" s="218"/>
      <c r="DE40" s="431"/>
      <c r="DF40" s="432"/>
      <c r="DG40" s="431"/>
      <c r="DH40" s="433"/>
      <c r="DI40" s="434"/>
      <c r="DJ40" s="435"/>
      <c r="DK40" s="434"/>
      <c r="DL40" s="435"/>
      <c r="DM40" s="436"/>
      <c r="DN40" s="432"/>
      <c r="DO40" s="432"/>
      <c r="DP40" s="218"/>
      <c r="DQ40" s="431"/>
      <c r="DR40" s="432"/>
      <c r="DS40" s="431"/>
      <c r="DT40" s="433"/>
      <c r="DU40" s="434"/>
      <c r="DV40" s="435"/>
      <c r="DW40" s="434"/>
      <c r="DX40" s="435"/>
      <c r="DY40" s="436"/>
      <c r="DZ40" s="432"/>
      <c r="EA40" s="432"/>
      <c r="EB40" s="218"/>
      <c r="EC40" s="431"/>
      <c r="ED40" s="432"/>
      <c r="EE40" s="431"/>
      <c r="EF40" s="433"/>
      <c r="EG40" s="434"/>
      <c r="EH40" s="435"/>
      <c r="EI40" s="434"/>
      <c r="EJ40" s="435"/>
      <c r="EK40" s="436"/>
      <c r="EL40" s="432"/>
      <c r="EM40" s="432"/>
      <c r="EN40" s="218"/>
      <c r="EO40" s="431"/>
      <c r="EP40" s="432"/>
      <c r="EQ40" s="431"/>
      <c r="ER40" s="433"/>
      <c r="ES40" s="434"/>
      <c r="ET40" s="435"/>
      <c r="EU40" s="434"/>
      <c r="EV40" s="435"/>
      <c r="EW40" s="436"/>
      <c r="EX40" s="432"/>
      <c r="EY40" s="432"/>
      <c r="EZ40" s="218"/>
      <c r="FA40" s="431"/>
      <c r="FB40" s="432"/>
      <c r="FC40" s="431"/>
      <c r="FD40" s="433"/>
      <c r="FE40" s="434"/>
      <c r="FF40" s="435"/>
      <c r="FG40" s="434"/>
      <c r="FH40" s="435"/>
      <c r="FI40" s="436"/>
      <c r="FJ40" s="432"/>
      <c r="FK40" s="432"/>
      <c r="FL40" s="218"/>
      <c r="FM40" s="431"/>
      <c r="FN40" s="432"/>
      <c r="FO40" s="431"/>
      <c r="FP40" s="433"/>
      <c r="FQ40" s="434"/>
      <c r="FR40" s="435"/>
      <c r="FS40" s="434"/>
      <c r="FT40" s="435"/>
      <c r="FU40" s="436"/>
      <c r="FV40" s="432"/>
      <c r="FW40" s="432"/>
      <c r="FX40" s="218"/>
      <c r="FY40" s="431"/>
      <c r="FZ40" s="432"/>
      <c r="GA40" s="431"/>
      <c r="GB40" s="433"/>
      <c r="GC40" s="434"/>
      <c r="GD40" s="435"/>
      <c r="GE40" s="434"/>
      <c r="GF40" s="435"/>
      <c r="GG40" s="436"/>
      <c r="GH40" s="432"/>
      <c r="GI40" s="432"/>
      <c r="GJ40" s="218"/>
      <c r="GK40" s="431"/>
      <c r="GL40" s="432"/>
      <c r="GM40" s="431"/>
      <c r="GN40" s="433"/>
      <c r="GO40" s="434"/>
      <c r="GP40" s="435"/>
      <c r="GQ40" s="434"/>
      <c r="GR40" s="435"/>
      <c r="GS40" s="436"/>
      <c r="GT40" s="432"/>
      <c r="GU40" s="432"/>
      <c r="GV40" s="218"/>
      <c r="GW40" s="431"/>
      <c r="GX40" s="432"/>
      <c r="GY40" s="431"/>
      <c r="GZ40" s="433"/>
      <c r="HA40" s="434"/>
      <c r="HB40" s="435"/>
      <c r="HC40" s="434"/>
      <c r="HD40" s="435"/>
      <c r="HE40" s="436"/>
      <c r="HF40" s="432"/>
      <c r="HG40" s="432"/>
      <c r="HH40" s="218"/>
      <c r="HI40" s="431"/>
      <c r="HJ40" s="432"/>
      <c r="HK40" s="431"/>
      <c r="HL40" s="433"/>
      <c r="HM40" s="434"/>
      <c r="HN40" s="435"/>
      <c r="HO40" s="434"/>
      <c r="HP40" s="435"/>
      <c r="HQ40" s="436"/>
      <c r="HR40" s="432"/>
      <c r="HS40" s="432"/>
      <c r="HT40" s="218"/>
      <c r="HU40" s="431"/>
      <c r="HV40" s="432"/>
      <c r="HW40" s="431"/>
      <c r="HX40" s="433"/>
      <c r="HY40" s="434"/>
      <c r="HZ40" s="435"/>
      <c r="IA40" s="434"/>
      <c r="IB40" s="435"/>
      <c r="IC40" s="436"/>
      <c r="ID40" s="432"/>
      <c r="IE40" s="432"/>
      <c r="IF40" s="218"/>
      <c r="IG40" s="431"/>
      <c r="IH40" s="432"/>
      <c r="II40" s="431"/>
      <c r="IJ40" s="433"/>
      <c r="IK40" s="434"/>
      <c r="IL40" s="435"/>
      <c r="IM40" s="434"/>
      <c r="IN40" s="435"/>
      <c r="IO40" s="436"/>
      <c r="IP40" s="432"/>
      <c r="IQ40" s="432"/>
      <c r="IR40" s="218"/>
      <c r="IS40" s="431"/>
      <c r="IT40" s="432"/>
      <c r="IU40" s="431"/>
    </row>
    <row r="41" spans="1:255" s="60" customFormat="1" ht="63.75" x14ac:dyDescent="0.2">
      <c r="A41" s="399" t="s">
        <v>538</v>
      </c>
      <c r="B41" s="400" t="s">
        <v>258</v>
      </c>
      <c r="C41" s="400" t="s">
        <v>289</v>
      </c>
      <c r="D41" s="400"/>
      <c r="E41" s="401">
        <v>125</v>
      </c>
      <c r="F41" s="402">
        <v>128</v>
      </c>
      <c r="G41" s="403">
        <f t="shared" si="7"/>
        <v>2.4E-2</v>
      </c>
      <c r="H41" s="401">
        <v>128</v>
      </c>
      <c r="I41" s="403">
        <f t="shared" si="6"/>
        <v>0</v>
      </c>
      <c r="J41" s="404">
        <v>33600</v>
      </c>
      <c r="K41" s="405" t="s">
        <v>849</v>
      </c>
      <c r="L41" s="406" t="s">
        <v>601</v>
      </c>
      <c r="M41" s="113"/>
      <c r="N41" s="83"/>
      <c r="O41" s="113"/>
      <c r="P41" s="114"/>
      <c r="Q41" s="115"/>
      <c r="R41" s="116"/>
      <c r="S41" s="115"/>
      <c r="T41" s="116"/>
      <c r="U41" s="117"/>
      <c r="V41" s="83"/>
      <c r="W41" s="83"/>
      <c r="X41" s="398"/>
      <c r="Y41" s="113"/>
      <c r="Z41" s="83"/>
      <c r="AA41" s="113"/>
      <c r="AB41" s="114"/>
      <c r="AC41" s="115"/>
      <c r="AD41" s="116"/>
      <c r="AE41" s="115"/>
      <c r="AF41" s="116"/>
      <c r="AG41" s="117"/>
      <c r="AH41" s="83"/>
      <c r="AI41" s="83"/>
      <c r="AJ41" s="398"/>
      <c r="AK41" s="113"/>
      <c r="AL41" s="83"/>
      <c r="AM41" s="113"/>
      <c r="AN41" s="114"/>
      <c r="AO41" s="115"/>
      <c r="AP41" s="116"/>
      <c r="AQ41" s="115"/>
      <c r="AR41" s="116"/>
      <c r="AS41" s="117"/>
      <c r="AT41" s="83"/>
      <c r="AU41" s="83"/>
      <c r="AV41" s="398"/>
      <c r="AW41" s="113"/>
      <c r="AX41" s="83"/>
      <c r="AY41" s="113"/>
      <c r="AZ41" s="114"/>
      <c r="BA41" s="115"/>
      <c r="BB41" s="116"/>
      <c r="BC41" s="115"/>
      <c r="BD41" s="116"/>
      <c r="BE41" s="117"/>
      <c r="BF41" s="83"/>
      <c r="BG41" s="83"/>
      <c r="BH41" s="398"/>
      <c r="BI41" s="113"/>
      <c r="BJ41" s="83"/>
      <c r="BK41" s="113"/>
      <c r="BL41" s="114"/>
      <c r="BM41" s="115"/>
      <c r="BN41" s="116"/>
      <c r="BO41" s="115"/>
      <c r="BP41" s="116"/>
      <c r="BQ41" s="117"/>
      <c r="BR41" s="83"/>
      <c r="BS41" s="83"/>
      <c r="BT41" s="398"/>
      <c r="BU41" s="113"/>
      <c r="BV41" s="83"/>
      <c r="BW41" s="113"/>
      <c r="BX41" s="114"/>
      <c r="BY41" s="115"/>
      <c r="BZ41" s="116"/>
      <c r="CA41" s="115"/>
      <c r="CB41" s="116"/>
      <c r="CC41" s="117"/>
      <c r="CD41" s="83"/>
      <c r="CE41" s="83"/>
      <c r="CF41" s="398"/>
      <c r="CG41" s="113"/>
      <c r="CH41" s="83"/>
      <c r="CI41" s="113"/>
      <c r="CJ41" s="114"/>
      <c r="CK41" s="115"/>
      <c r="CL41" s="116"/>
      <c r="CM41" s="115"/>
      <c r="CN41" s="116"/>
      <c r="CO41" s="117"/>
      <c r="CP41" s="83"/>
      <c r="CQ41" s="83"/>
      <c r="CR41" s="398"/>
      <c r="CS41" s="113"/>
      <c r="CT41" s="83"/>
      <c r="CU41" s="113"/>
      <c r="CV41" s="114"/>
      <c r="CW41" s="115"/>
      <c r="CX41" s="116"/>
      <c r="CY41" s="115"/>
      <c r="CZ41" s="116"/>
      <c r="DA41" s="117"/>
      <c r="DB41" s="83"/>
      <c r="DC41" s="83"/>
      <c r="DD41" s="398"/>
      <c r="DE41" s="113"/>
      <c r="DF41" s="83"/>
      <c r="DG41" s="113"/>
      <c r="DH41" s="114"/>
      <c r="DI41" s="115"/>
      <c r="DJ41" s="116"/>
      <c r="DK41" s="115"/>
      <c r="DL41" s="116"/>
      <c r="DM41" s="117"/>
      <c r="DN41" s="83"/>
      <c r="DO41" s="83"/>
      <c r="DP41" s="398"/>
      <c r="DQ41" s="113"/>
      <c r="DR41" s="83"/>
      <c r="DS41" s="113"/>
      <c r="DT41" s="114"/>
      <c r="DU41" s="115"/>
      <c r="DV41" s="116"/>
      <c r="DW41" s="115"/>
      <c r="DX41" s="116"/>
      <c r="DY41" s="117"/>
      <c r="DZ41" s="83"/>
      <c r="EA41" s="83"/>
      <c r="EB41" s="398"/>
      <c r="EC41" s="113"/>
      <c r="ED41" s="83"/>
      <c r="EE41" s="113"/>
      <c r="EF41" s="114"/>
      <c r="EG41" s="115"/>
      <c r="EH41" s="116"/>
      <c r="EI41" s="115"/>
      <c r="EJ41" s="116"/>
      <c r="EK41" s="117"/>
      <c r="EL41" s="83"/>
      <c r="EM41" s="83"/>
      <c r="EN41" s="398"/>
      <c r="EO41" s="113"/>
      <c r="EP41" s="83"/>
      <c r="EQ41" s="113"/>
      <c r="ER41" s="114"/>
      <c r="ES41" s="115"/>
      <c r="ET41" s="116"/>
      <c r="EU41" s="115"/>
      <c r="EV41" s="116"/>
      <c r="EW41" s="117"/>
      <c r="EX41" s="83"/>
      <c r="EY41" s="83"/>
      <c r="EZ41" s="398"/>
      <c r="FA41" s="113"/>
      <c r="FB41" s="83"/>
      <c r="FC41" s="113"/>
      <c r="FD41" s="114"/>
      <c r="FE41" s="115"/>
      <c r="FF41" s="116"/>
      <c r="FG41" s="115"/>
      <c r="FH41" s="116"/>
      <c r="FI41" s="117"/>
      <c r="FJ41" s="83"/>
      <c r="FK41" s="83"/>
      <c r="FL41" s="398"/>
      <c r="FM41" s="113"/>
      <c r="FN41" s="83"/>
      <c r="FO41" s="113"/>
      <c r="FP41" s="114"/>
      <c r="FQ41" s="115"/>
      <c r="FR41" s="116"/>
      <c r="FS41" s="115"/>
      <c r="FT41" s="116"/>
      <c r="FU41" s="117"/>
      <c r="FV41" s="83"/>
      <c r="FW41" s="83"/>
      <c r="FX41" s="398"/>
      <c r="FY41" s="113"/>
      <c r="FZ41" s="83"/>
      <c r="GA41" s="113"/>
      <c r="GB41" s="114"/>
      <c r="GC41" s="115"/>
      <c r="GD41" s="116"/>
      <c r="GE41" s="115"/>
      <c r="GF41" s="116"/>
      <c r="GG41" s="117"/>
      <c r="GH41" s="83"/>
      <c r="GI41" s="83"/>
      <c r="GJ41" s="398"/>
      <c r="GK41" s="113"/>
      <c r="GL41" s="83"/>
      <c r="GM41" s="113"/>
      <c r="GN41" s="114"/>
      <c r="GO41" s="115"/>
      <c r="GP41" s="116"/>
      <c r="GQ41" s="115"/>
      <c r="GR41" s="116"/>
      <c r="GS41" s="117"/>
      <c r="GT41" s="83"/>
      <c r="GU41" s="83"/>
      <c r="GV41" s="398"/>
      <c r="GW41" s="113"/>
      <c r="GX41" s="83"/>
      <c r="GY41" s="113"/>
      <c r="GZ41" s="114"/>
      <c r="HA41" s="115"/>
      <c r="HB41" s="116"/>
      <c r="HC41" s="115"/>
      <c r="HD41" s="116"/>
      <c r="HE41" s="117"/>
      <c r="HF41" s="83"/>
      <c r="HG41" s="83"/>
      <c r="HH41" s="398"/>
      <c r="HI41" s="113"/>
      <c r="HJ41" s="83"/>
      <c r="HK41" s="113"/>
      <c r="HL41" s="114"/>
      <c r="HM41" s="115"/>
      <c r="HN41" s="116"/>
      <c r="HO41" s="115"/>
      <c r="HP41" s="116"/>
      <c r="HQ41" s="117"/>
      <c r="HR41" s="83"/>
      <c r="HS41" s="83"/>
      <c r="HT41" s="398"/>
      <c r="HU41" s="113"/>
      <c r="HV41" s="83"/>
      <c r="HW41" s="113"/>
      <c r="HX41" s="114"/>
      <c r="HY41" s="115"/>
      <c r="HZ41" s="116"/>
      <c r="IA41" s="115"/>
      <c r="IB41" s="116"/>
      <c r="IC41" s="117"/>
      <c r="ID41" s="83"/>
      <c r="IE41" s="83"/>
      <c r="IF41" s="398"/>
      <c r="IG41" s="113"/>
      <c r="IH41" s="83"/>
      <c r="II41" s="113"/>
      <c r="IJ41" s="114"/>
      <c r="IK41" s="115"/>
      <c r="IL41" s="116"/>
      <c r="IM41" s="115"/>
      <c r="IN41" s="116"/>
      <c r="IO41" s="117"/>
      <c r="IP41" s="83"/>
      <c r="IQ41" s="83"/>
      <c r="IR41" s="398"/>
      <c r="IS41" s="113"/>
      <c r="IT41" s="83"/>
      <c r="IU41" s="113"/>
    </row>
    <row r="42" spans="1:255" s="60" customFormat="1" ht="22.5" customHeight="1" x14ac:dyDescent="0.2">
      <c r="A42" s="170" t="s">
        <v>90</v>
      </c>
      <c r="B42" s="419"/>
      <c r="C42" s="420"/>
      <c r="D42" s="419"/>
      <c r="E42" s="421"/>
      <c r="F42" s="422"/>
      <c r="G42" s="423"/>
      <c r="H42" s="421"/>
      <c r="I42" s="423"/>
      <c r="J42" s="423"/>
      <c r="K42" s="424"/>
      <c r="L42" s="425"/>
    </row>
    <row r="43" spans="1:255" s="432" customFormat="1" ht="38.25" x14ac:dyDescent="0.2">
      <c r="A43" s="413" t="s">
        <v>203</v>
      </c>
      <c r="B43" s="400" t="s">
        <v>204</v>
      </c>
      <c r="C43" s="414">
        <v>425</v>
      </c>
      <c r="D43" s="400"/>
      <c r="E43" s="401">
        <v>25</v>
      </c>
      <c r="F43" s="402">
        <v>35</v>
      </c>
      <c r="G43" s="403">
        <f t="shared" ref="G43" si="12">+(F43-E43)/E43</f>
        <v>0.4</v>
      </c>
      <c r="H43" s="401">
        <v>35</v>
      </c>
      <c r="I43" s="403">
        <f t="shared" ref="I43" si="13">+(H43-F43)/F43</f>
        <v>0</v>
      </c>
      <c r="J43" s="404">
        <v>33600</v>
      </c>
      <c r="K43" s="405"/>
      <c r="L43" s="406" t="s">
        <v>734</v>
      </c>
    </row>
    <row r="44" spans="1:255" s="83" customFormat="1" ht="22.5" customHeight="1" x14ac:dyDescent="0.2">
      <c r="A44" s="170" t="s">
        <v>91</v>
      </c>
      <c r="B44" s="419"/>
      <c r="C44" s="420"/>
      <c r="D44" s="419"/>
      <c r="E44" s="421"/>
      <c r="F44" s="422"/>
      <c r="G44" s="429"/>
      <c r="H44" s="421"/>
      <c r="I44" s="429"/>
      <c r="J44" s="423"/>
      <c r="K44" s="424"/>
      <c r="L44" s="425"/>
    </row>
    <row r="45" spans="1:255" s="83" customFormat="1" ht="25.5" x14ac:dyDescent="0.2">
      <c r="A45" s="416" t="s">
        <v>186</v>
      </c>
      <c r="B45" s="400" t="s">
        <v>270</v>
      </c>
      <c r="C45" s="414">
        <v>121</v>
      </c>
      <c r="D45" s="400"/>
      <c r="E45" s="401">
        <v>20</v>
      </c>
      <c r="F45" s="402">
        <v>25</v>
      </c>
      <c r="G45" s="403">
        <f>+(F45-E45)/E45</f>
        <v>0.25</v>
      </c>
      <c r="H45" s="401">
        <v>25</v>
      </c>
      <c r="I45" s="403">
        <f>+(H45-F45)/F45</f>
        <v>0</v>
      </c>
      <c r="J45" s="404">
        <v>33600</v>
      </c>
      <c r="K45" s="405" t="s">
        <v>831</v>
      </c>
      <c r="L45" s="406" t="s">
        <v>465</v>
      </c>
    </row>
    <row r="46" spans="1:255" s="432" customFormat="1" ht="22.5" customHeight="1" x14ac:dyDescent="0.2">
      <c r="A46" s="354" t="s">
        <v>249</v>
      </c>
      <c r="B46" s="355" t="s">
        <v>175</v>
      </c>
      <c r="C46" s="355">
        <v>311</v>
      </c>
      <c r="D46" s="355"/>
      <c r="E46" s="356">
        <v>30</v>
      </c>
      <c r="F46" s="357">
        <v>0</v>
      </c>
      <c r="G46" s="358">
        <f t="shared" ref="G46" si="14">+(F46-E46)/E46</f>
        <v>-1</v>
      </c>
      <c r="H46" s="356">
        <v>0</v>
      </c>
      <c r="I46" s="358">
        <v>0</v>
      </c>
      <c r="J46" s="359">
        <v>33600</v>
      </c>
      <c r="K46" s="360"/>
      <c r="L46" s="361" t="s">
        <v>819</v>
      </c>
    </row>
    <row r="47" spans="1:255" s="60" customFormat="1" ht="22.5" customHeight="1" x14ac:dyDescent="0.2">
      <c r="A47" s="170" t="s">
        <v>93</v>
      </c>
      <c r="B47" s="419"/>
      <c r="C47" s="420"/>
      <c r="D47" s="419"/>
      <c r="E47" s="421"/>
      <c r="F47" s="422"/>
      <c r="G47" s="429"/>
      <c r="H47" s="421"/>
      <c r="I47" s="429"/>
      <c r="J47" s="423"/>
      <c r="K47" s="424"/>
      <c r="L47" s="425"/>
    </row>
    <row r="48" spans="1:255" s="426" customFormat="1" ht="114.75" x14ac:dyDescent="0.2">
      <c r="A48" s="354" t="s">
        <v>253</v>
      </c>
      <c r="B48" s="355" t="s">
        <v>196</v>
      </c>
      <c r="C48" s="381">
        <v>201</v>
      </c>
      <c r="D48" s="355"/>
      <c r="E48" s="356">
        <v>30</v>
      </c>
      <c r="F48" s="395">
        <v>33</v>
      </c>
      <c r="G48" s="358">
        <f t="shared" ref="G48" si="15">+(F48-E48)/E48</f>
        <v>0.1</v>
      </c>
      <c r="H48" s="356">
        <v>33</v>
      </c>
      <c r="I48" s="358">
        <f>+(H48-F48)/F48</f>
        <v>0</v>
      </c>
      <c r="J48" s="394">
        <v>33600</v>
      </c>
      <c r="K48" s="360" t="s">
        <v>807</v>
      </c>
      <c r="L48" s="361" t="s">
        <v>820</v>
      </c>
    </row>
    <row r="49" spans="1:12" s="60" customFormat="1" ht="25.5" x14ac:dyDescent="0.2">
      <c r="A49" s="362" t="s">
        <v>810</v>
      </c>
      <c r="B49" s="363" t="s">
        <v>196</v>
      </c>
      <c r="C49" s="364" t="s">
        <v>765</v>
      </c>
      <c r="D49" s="363"/>
      <c r="E49" s="365">
        <v>0</v>
      </c>
      <c r="F49" s="371">
        <v>5</v>
      </c>
      <c r="G49" s="367" t="s">
        <v>252</v>
      </c>
      <c r="H49" s="365">
        <v>5</v>
      </c>
      <c r="I49" s="367">
        <f>+(H49-F49)/F49</f>
        <v>0</v>
      </c>
      <c r="J49" s="372">
        <v>33600</v>
      </c>
      <c r="K49" s="369" t="s">
        <v>685</v>
      </c>
      <c r="L49" s="370" t="s">
        <v>675</v>
      </c>
    </row>
    <row r="50" spans="1:12" s="60" customFormat="1" ht="22.5" customHeight="1" x14ac:dyDescent="0.2">
      <c r="A50" s="170" t="s">
        <v>426</v>
      </c>
      <c r="B50" s="419"/>
      <c r="C50" s="420"/>
      <c r="D50" s="419"/>
      <c r="E50" s="421"/>
      <c r="F50" s="422"/>
      <c r="G50" s="429"/>
      <c r="H50" s="421"/>
      <c r="I50" s="429"/>
      <c r="J50" s="423"/>
      <c r="K50" s="424"/>
      <c r="L50" s="425"/>
    </row>
    <row r="51" spans="1:12" s="60" customFormat="1" ht="51" x14ac:dyDescent="0.2">
      <c r="A51" s="354" t="s">
        <v>708</v>
      </c>
      <c r="B51" s="355" t="s">
        <v>340</v>
      </c>
      <c r="C51" s="381">
        <v>430</v>
      </c>
      <c r="D51" s="355"/>
      <c r="E51" s="356">
        <v>100</v>
      </c>
      <c r="F51" s="357">
        <v>75</v>
      </c>
      <c r="G51" s="358">
        <f>+(F51-E51)/E51</f>
        <v>-0.25</v>
      </c>
      <c r="H51" s="356">
        <v>75</v>
      </c>
      <c r="I51" s="358">
        <v>0</v>
      </c>
      <c r="J51" s="359">
        <v>33600</v>
      </c>
      <c r="K51" s="360" t="s">
        <v>815</v>
      </c>
      <c r="L51" s="361" t="s">
        <v>832</v>
      </c>
    </row>
    <row r="52" spans="1:12" s="426" customFormat="1" ht="22.5" customHeight="1" x14ac:dyDescent="0.2">
      <c r="A52" s="170" t="s">
        <v>94</v>
      </c>
      <c r="B52" s="419"/>
      <c r="C52" s="420"/>
      <c r="D52" s="419"/>
      <c r="E52" s="421"/>
      <c r="F52" s="430"/>
      <c r="G52" s="421"/>
      <c r="H52" s="421"/>
      <c r="I52" s="429"/>
      <c r="J52" s="423"/>
      <c r="K52" s="424"/>
      <c r="L52" s="425"/>
    </row>
    <row r="53" spans="1:12" s="60" customFormat="1" ht="43.5" customHeight="1" x14ac:dyDescent="0.2">
      <c r="A53" s="362" t="s">
        <v>811</v>
      </c>
      <c r="B53" s="363" t="s">
        <v>340</v>
      </c>
      <c r="C53" s="364">
        <v>194</v>
      </c>
      <c r="D53" s="363"/>
      <c r="E53" s="365">
        <v>0</v>
      </c>
      <c r="F53" s="366">
        <v>100</v>
      </c>
      <c r="G53" s="367" t="s">
        <v>252</v>
      </c>
      <c r="H53" s="365">
        <v>100</v>
      </c>
      <c r="I53" s="367">
        <v>0</v>
      </c>
      <c r="J53" s="368">
        <v>33600</v>
      </c>
      <c r="K53" s="369" t="s">
        <v>795</v>
      </c>
      <c r="L53" s="370" t="s">
        <v>794</v>
      </c>
    </row>
    <row r="54" spans="1:12" s="60" customFormat="1" ht="38.25" x14ac:dyDescent="0.2">
      <c r="A54" s="362" t="s">
        <v>811</v>
      </c>
      <c r="B54" s="363" t="s">
        <v>340</v>
      </c>
      <c r="C54" s="364">
        <v>394</v>
      </c>
      <c r="D54" s="363"/>
      <c r="E54" s="365">
        <v>0</v>
      </c>
      <c r="F54" s="366">
        <v>100</v>
      </c>
      <c r="G54" s="367" t="s">
        <v>252</v>
      </c>
      <c r="H54" s="365">
        <v>100</v>
      </c>
      <c r="I54" s="367">
        <v>0</v>
      </c>
      <c r="J54" s="368">
        <v>33600</v>
      </c>
      <c r="K54" s="369" t="s">
        <v>795</v>
      </c>
      <c r="L54" s="370" t="s">
        <v>794</v>
      </c>
    </row>
    <row r="55" spans="1:12" s="426" customFormat="1" ht="63.75" x14ac:dyDescent="0.2">
      <c r="A55" s="354" t="s">
        <v>657</v>
      </c>
      <c r="B55" s="355" t="s">
        <v>339</v>
      </c>
      <c r="C55" s="381">
        <v>274</v>
      </c>
      <c r="D55" s="355"/>
      <c r="E55" s="356">
        <v>100</v>
      </c>
      <c r="F55" s="357">
        <v>75</v>
      </c>
      <c r="G55" s="358">
        <f t="shared" ref="G55" si="16">+(F55-E55)/E55</f>
        <v>-0.25</v>
      </c>
      <c r="H55" s="356">
        <v>75</v>
      </c>
      <c r="I55" s="358">
        <v>0</v>
      </c>
      <c r="J55" s="359">
        <v>33600</v>
      </c>
      <c r="K55" s="360" t="s">
        <v>839</v>
      </c>
      <c r="L55" s="361" t="s">
        <v>653</v>
      </c>
    </row>
    <row r="56" spans="1:12" s="60" customFormat="1" ht="22.5" customHeight="1" x14ac:dyDescent="0.2">
      <c r="A56" s="170" t="s">
        <v>428</v>
      </c>
      <c r="B56" s="419"/>
      <c r="C56" s="420"/>
      <c r="D56" s="419"/>
      <c r="E56" s="421"/>
      <c r="F56" s="422"/>
      <c r="G56" s="429"/>
      <c r="H56" s="421"/>
      <c r="I56" s="429"/>
      <c r="J56" s="423"/>
      <c r="K56" s="424"/>
      <c r="L56" s="425"/>
    </row>
    <row r="57" spans="1:12" ht="38.25" x14ac:dyDescent="0.2">
      <c r="A57" s="362" t="s">
        <v>812</v>
      </c>
      <c r="B57" s="363" t="s">
        <v>176</v>
      </c>
      <c r="C57" s="364" t="s">
        <v>789</v>
      </c>
      <c r="D57" s="363" t="s">
        <v>788</v>
      </c>
      <c r="E57" s="365">
        <v>0</v>
      </c>
      <c r="F57" s="366">
        <v>100</v>
      </c>
      <c r="G57" s="367" t="s">
        <v>252</v>
      </c>
      <c r="H57" s="365">
        <v>100</v>
      </c>
      <c r="I57" s="367">
        <f t="shared" ref="I57:I58" si="17">+(H57-F57)/F57</f>
        <v>0</v>
      </c>
      <c r="J57" s="368">
        <v>33600</v>
      </c>
      <c r="K57" s="369" t="s">
        <v>795</v>
      </c>
      <c r="L57" s="370" t="s">
        <v>794</v>
      </c>
    </row>
    <row r="58" spans="1:12" s="60" customFormat="1" ht="51" x14ac:dyDescent="0.2">
      <c r="A58" s="362" t="s">
        <v>769</v>
      </c>
      <c r="B58" s="363" t="s">
        <v>176</v>
      </c>
      <c r="C58" s="363">
        <v>210</v>
      </c>
      <c r="D58" s="363"/>
      <c r="E58" s="365">
        <v>0</v>
      </c>
      <c r="F58" s="366">
        <v>120</v>
      </c>
      <c r="G58" s="367" t="s">
        <v>252</v>
      </c>
      <c r="H58" s="365">
        <v>120</v>
      </c>
      <c r="I58" s="367">
        <f t="shared" si="17"/>
        <v>0</v>
      </c>
      <c r="J58" s="368">
        <v>33600</v>
      </c>
      <c r="K58" s="369" t="s">
        <v>796</v>
      </c>
      <c r="L58" s="370" t="s">
        <v>797</v>
      </c>
    </row>
    <row r="59" spans="1:12" s="60" customFormat="1" ht="22.5" customHeight="1" x14ac:dyDescent="0.2">
      <c r="A59" s="170" t="s">
        <v>453</v>
      </c>
      <c r="B59" s="419"/>
      <c r="C59" s="420"/>
      <c r="D59" s="419"/>
      <c r="E59" s="421"/>
      <c r="F59" s="422"/>
      <c r="G59" s="429" t="s">
        <v>193</v>
      </c>
      <c r="H59" s="421"/>
      <c r="I59" s="429"/>
      <c r="J59" s="423"/>
      <c r="K59" s="424"/>
      <c r="L59" s="425"/>
    </row>
    <row r="60" spans="1:12" s="426" customFormat="1" ht="22.5" customHeight="1" x14ac:dyDescent="0.2">
      <c r="A60" s="354" t="s">
        <v>370</v>
      </c>
      <c r="B60" s="355" t="s">
        <v>368</v>
      </c>
      <c r="C60" s="381">
        <v>301</v>
      </c>
      <c r="D60" s="355"/>
      <c r="E60" s="356">
        <v>25</v>
      </c>
      <c r="F60" s="357">
        <v>15</v>
      </c>
      <c r="G60" s="358">
        <f t="shared" ref="G60:G63" si="18">+(F60-E60)/E60</f>
        <v>-0.4</v>
      </c>
      <c r="H60" s="356">
        <v>15</v>
      </c>
      <c r="I60" s="358">
        <v>0</v>
      </c>
      <c r="J60" s="359">
        <v>33600</v>
      </c>
      <c r="K60" s="360"/>
      <c r="L60" s="361" t="s">
        <v>476</v>
      </c>
    </row>
    <row r="61" spans="1:12" s="60" customFormat="1" ht="22.5" customHeight="1" x14ac:dyDescent="0.2">
      <c r="A61" s="354" t="s">
        <v>420</v>
      </c>
      <c r="B61" s="355" t="s">
        <v>368</v>
      </c>
      <c r="C61" s="381">
        <v>302</v>
      </c>
      <c r="D61" s="355"/>
      <c r="E61" s="356">
        <v>25</v>
      </c>
      <c r="F61" s="357">
        <v>20</v>
      </c>
      <c r="G61" s="358">
        <f t="shared" si="18"/>
        <v>-0.2</v>
      </c>
      <c r="H61" s="356">
        <v>25</v>
      </c>
      <c r="I61" s="358">
        <v>0</v>
      </c>
      <c r="J61" s="359">
        <v>33600</v>
      </c>
      <c r="K61" s="360"/>
      <c r="L61" s="361" t="s">
        <v>476</v>
      </c>
    </row>
    <row r="62" spans="1:12" ht="25.5" x14ac:dyDescent="0.2">
      <c r="A62" s="354" t="s">
        <v>171</v>
      </c>
      <c r="B62" s="355" t="s">
        <v>368</v>
      </c>
      <c r="C62" s="381">
        <v>303</v>
      </c>
      <c r="D62" s="355"/>
      <c r="E62" s="356">
        <v>35</v>
      </c>
      <c r="F62" s="357">
        <v>30</v>
      </c>
      <c r="G62" s="358">
        <f t="shared" si="18"/>
        <v>-0.14285714285714285</v>
      </c>
      <c r="H62" s="356">
        <v>30</v>
      </c>
      <c r="I62" s="358">
        <f t="shared" ref="I62" si="19">+(H62-F62)/F62</f>
        <v>0</v>
      </c>
      <c r="J62" s="359">
        <v>33600</v>
      </c>
      <c r="K62" s="360" t="s">
        <v>805</v>
      </c>
      <c r="L62" s="361" t="s">
        <v>295</v>
      </c>
    </row>
    <row r="63" spans="1:12" ht="22.5" customHeight="1" x14ac:dyDescent="0.2">
      <c r="A63" s="354" t="s">
        <v>402</v>
      </c>
      <c r="B63" s="355" t="s">
        <v>368</v>
      </c>
      <c r="C63" s="381">
        <v>310</v>
      </c>
      <c r="D63" s="355" t="s">
        <v>12</v>
      </c>
      <c r="E63" s="356">
        <v>25</v>
      </c>
      <c r="F63" s="357">
        <v>0</v>
      </c>
      <c r="G63" s="358">
        <f t="shared" si="18"/>
        <v>-1</v>
      </c>
      <c r="H63" s="356">
        <v>0</v>
      </c>
      <c r="I63" s="358">
        <v>0</v>
      </c>
      <c r="J63" s="359">
        <v>33600</v>
      </c>
      <c r="K63" s="360"/>
      <c r="L63" s="361" t="s">
        <v>476</v>
      </c>
    </row>
    <row r="64" spans="1:12" ht="38.25" x14ac:dyDescent="0.2">
      <c r="A64" s="392" t="s">
        <v>400</v>
      </c>
      <c r="B64" s="382" t="s">
        <v>368</v>
      </c>
      <c r="C64" s="393">
        <v>315</v>
      </c>
      <c r="D64" s="383"/>
      <c r="E64" s="384">
        <v>0</v>
      </c>
      <c r="F64" s="385">
        <v>30</v>
      </c>
      <c r="G64" s="367" t="s">
        <v>252</v>
      </c>
      <c r="H64" s="384">
        <v>30</v>
      </c>
      <c r="I64" s="386">
        <v>1</v>
      </c>
      <c r="J64" s="387">
        <v>33600</v>
      </c>
      <c r="K64" s="388" t="s">
        <v>806</v>
      </c>
      <c r="L64" s="389" t="s">
        <v>790</v>
      </c>
    </row>
    <row r="65" spans="1:12" s="437" customFormat="1" ht="22.5" customHeight="1" x14ac:dyDescent="0.2">
      <c r="A65" s="378" t="s">
        <v>448</v>
      </c>
      <c r="B65" s="419"/>
      <c r="C65" s="419"/>
      <c r="D65" s="419"/>
      <c r="E65" s="421"/>
      <c r="F65" s="422"/>
      <c r="G65" s="429"/>
      <c r="H65" s="421"/>
      <c r="I65" s="429"/>
      <c r="J65" s="423"/>
      <c r="K65" s="424"/>
      <c r="L65" s="425"/>
    </row>
    <row r="66" spans="1:12" ht="25.5" x14ac:dyDescent="0.2">
      <c r="A66" s="354" t="s">
        <v>449</v>
      </c>
      <c r="B66" s="355" t="s">
        <v>450</v>
      </c>
      <c r="C66" s="381">
        <v>205</v>
      </c>
      <c r="D66" s="355"/>
      <c r="E66" s="356">
        <v>5</v>
      </c>
      <c r="F66" s="357">
        <v>0</v>
      </c>
      <c r="G66" s="358">
        <v>0</v>
      </c>
      <c r="H66" s="356">
        <v>0</v>
      </c>
      <c r="I66" s="358">
        <v>0</v>
      </c>
      <c r="J66" s="359">
        <v>33600</v>
      </c>
      <c r="K66" s="360" t="s">
        <v>821</v>
      </c>
      <c r="L66" s="361" t="s">
        <v>822</v>
      </c>
    </row>
    <row r="67" spans="1:12" ht="25.5" x14ac:dyDescent="0.2">
      <c r="A67" s="390" t="s">
        <v>777</v>
      </c>
      <c r="B67" s="363" t="s">
        <v>778</v>
      </c>
      <c r="C67" s="363">
        <v>325</v>
      </c>
      <c r="D67" s="363"/>
      <c r="E67" s="365">
        <v>0</v>
      </c>
      <c r="F67" s="366">
        <v>5</v>
      </c>
      <c r="G67" s="367" t="s">
        <v>252</v>
      </c>
      <c r="H67" s="365">
        <v>5</v>
      </c>
      <c r="I67" s="367">
        <v>0</v>
      </c>
      <c r="J67" s="368">
        <v>33600</v>
      </c>
      <c r="K67" s="369" t="s">
        <v>823</v>
      </c>
      <c r="L67" s="370" t="s">
        <v>798</v>
      </c>
    </row>
    <row r="68" spans="1:12" s="437" customFormat="1" ht="25.5" x14ac:dyDescent="0.2">
      <c r="A68" s="390" t="s">
        <v>779</v>
      </c>
      <c r="B68" s="391" t="s">
        <v>450</v>
      </c>
      <c r="C68" s="391">
        <v>330</v>
      </c>
      <c r="D68" s="363"/>
      <c r="E68" s="365">
        <v>0</v>
      </c>
      <c r="F68" s="366">
        <v>5</v>
      </c>
      <c r="G68" s="367" t="s">
        <v>252</v>
      </c>
      <c r="H68" s="365">
        <v>5</v>
      </c>
      <c r="I68" s="367">
        <v>0</v>
      </c>
      <c r="J68" s="368">
        <v>3360</v>
      </c>
      <c r="K68" s="369" t="s">
        <v>833</v>
      </c>
      <c r="L68" s="370" t="s">
        <v>798</v>
      </c>
    </row>
    <row r="69" spans="1:12" ht="38.25" x14ac:dyDescent="0.2">
      <c r="A69" s="390" t="s">
        <v>809</v>
      </c>
      <c r="B69" s="363" t="s">
        <v>778</v>
      </c>
      <c r="C69" s="363">
        <v>410</v>
      </c>
      <c r="D69" s="363"/>
      <c r="E69" s="365">
        <v>0</v>
      </c>
      <c r="F69" s="366">
        <v>5</v>
      </c>
      <c r="G69" s="367" t="s">
        <v>252</v>
      </c>
      <c r="H69" s="365">
        <v>6</v>
      </c>
      <c r="I69" s="367">
        <v>0</v>
      </c>
      <c r="J69" s="368">
        <v>3360</v>
      </c>
      <c r="K69" s="369" t="s">
        <v>824</v>
      </c>
      <c r="L69" s="370" t="s">
        <v>799</v>
      </c>
    </row>
    <row r="70" spans="1:12" s="437" customFormat="1" ht="22.5" customHeight="1" x14ac:dyDescent="0.2">
      <c r="A70" s="378" t="s">
        <v>775</v>
      </c>
      <c r="B70" s="419"/>
      <c r="C70" s="419"/>
      <c r="D70" s="419"/>
      <c r="E70" s="421"/>
      <c r="F70" s="430"/>
      <c r="G70" s="429"/>
      <c r="H70" s="421"/>
      <c r="I70" s="429"/>
      <c r="J70" s="423"/>
      <c r="K70" s="424"/>
      <c r="L70" s="425"/>
    </row>
    <row r="71" spans="1:12" ht="51" x14ac:dyDescent="0.2">
      <c r="A71" s="390" t="s">
        <v>808</v>
      </c>
      <c r="B71" s="363" t="s">
        <v>776</v>
      </c>
      <c r="C71" s="363">
        <v>226</v>
      </c>
      <c r="D71" s="363"/>
      <c r="E71" s="365">
        <v>0</v>
      </c>
      <c r="F71" s="379">
        <v>25</v>
      </c>
      <c r="G71" s="367" t="s">
        <v>252</v>
      </c>
      <c r="H71" s="365">
        <v>25</v>
      </c>
      <c r="I71" s="367">
        <v>0</v>
      </c>
      <c r="J71" s="368">
        <v>3360</v>
      </c>
      <c r="K71" s="369"/>
      <c r="L71" s="380" t="s">
        <v>800</v>
      </c>
    </row>
    <row r="72" spans="1:12" s="437" customFormat="1" ht="51" x14ac:dyDescent="0.2">
      <c r="A72" s="390" t="s">
        <v>787</v>
      </c>
      <c r="B72" s="363" t="s">
        <v>776</v>
      </c>
      <c r="C72" s="363">
        <v>326</v>
      </c>
      <c r="D72" s="363"/>
      <c r="E72" s="365">
        <v>0</v>
      </c>
      <c r="F72" s="379">
        <v>25</v>
      </c>
      <c r="G72" s="367" t="s">
        <v>252</v>
      </c>
      <c r="H72" s="365">
        <v>26</v>
      </c>
      <c r="I72" s="367">
        <v>0</v>
      </c>
      <c r="J72" s="368">
        <v>3360</v>
      </c>
      <c r="K72" s="369"/>
      <c r="L72" s="380" t="s">
        <v>800</v>
      </c>
    </row>
    <row r="73" spans="1:12" ht="22.5" customHeight="1" x14ac:dyDescent="0.2">
      <c r="A73" s="170" t="s">
        <v>64</v>
      </c>
      <c r="B73" s="419"/>
      <c r="C73" s="420"/>
      <c r="D73" s="419"/>
      <c r="E73" s="421"/>
      <c r="F73" s="422"/>
      <c r="G73" s="429"/>
      <c r="H73" s="421"/>
      <c r="I73" s="429"/>
      <c r="J73" s="423"/>
      <c r="K73" s="424"/>
      <c r="L73" s="425"/>
    </row>
    <row r="74" spans="1:12" s="437" customFormat="1" ht="23.25" customHeight="1" x14ac:dyDescent="0.2">
      <c r="A74" s="362" t="s">
        <v>768</v>
      </c>
      <c r="B74" s="363"/>
      <c r="C74" s="364"/>
      <c r="D74" s="363"/>
      <c r="E74" s="365">
        <v>0</v>
      </c>
      <c r="F74" s="366">
        <v>25</v>
      </c>
      <c r="G74" s="367" t="s">
        <v>252</v>
      </c>
      <c r="H74" s="365">
        <v>25</v>
      </c>
      <c r="I74" s="367">
        <v>0</v>
      </c>
      <c r="J74" s="368">
        <v>33600</v>
      </c>
      <c r="K74" s="369"/>
      <c r="L74" s="370" t="s">
        <v>801</v>
      </c>
    </row>
    <row r="75" spans="1:12" ht="22.5" customHeight="1" x14ac:dyDescent="0.2">
      <c r="A75" s="170" t="s">
        <v>96</v>
      </c>
      <c r="B75" s="419"/>
      <c r="C75" s="420"/>
      <c r="D75" s="419"/>
      <c r="E75" s="421"/>
      <c r="F75" s="422"/>
      <c r="G75" s="429"/>
      <c r="H75" s="421"/>
      <c r="I75" s="421"/>
      <c r="J75" s="423"/>
      <c r="K75" s="424"/>
      <c r="L75" s="425"/>
    </row>
    <row r="76" spans="1:12" ht="22.5" customHeight="1" x14ac:dyDescent="0.2">
      <c r="A76" s="362" t="s">
        <v>770</v>
      </c>
      <c r="B76" s="363" t="s">
        <v>220</v>
      </c>
      <c r="C76" s="364">
        <v>10</v>
      </c>
      <c r="D76" s="363"/>
      <c r="E76" s="365">
        <v>0</v>
      </c>
      <c r="F76" s="366">
        <v>10</v>
      </c>
      <c r="G76" s="367" t="s">
        <v>252</v>
      </c>
      <c r="H76" s="365">
        <v>10</v>
      </c>
      <c r="I76" s="367">
        <v>0</v>
      </c>
      <c r="J76" s="368">
        <v>33600</v>
      </c>
      <c r="K76" s="369" t="s">
        <v>771</v>
      </c>
      <c r="L76" s="370" t="s">
        <v>802</v>
      </c>
    </row>
    <row r="77" spans="1:12" ht="22.5" customHeight="1" x14ac:dyDescent="0.2">
      <c r="A77" s="170" t="s">
        <v>346</v>
      </c>
      <c r="B77" s="419"/>
      <c r="C77" s="420"/>
      <c r="D77" s="419"/>
      <c r="E77" s="421"/>
      <c r="F77" s="422"/>
      <c r="G77" s="429"/>
      <c r="H77" s="421"/>
      <c r="I77" s="429"/>
      <c r="J77" s="423"/>
      <c r="K77" s="424"/>
      <c r="L77" s="425"/>
    </row>
    <row r="78" spans="1:12" ht="51" x14ac:dyDescent="0.2">
      <c r="A78" s="413" t="s">
        <v>423</v>
      </c>
      <c r="B78" s="415" t="s">
        <v>338</v>
      </c>
      <c r="C78" s="415">
        <v>473</v>
      </c>
      <c r="D78" s="400"/>
      <c r="E78" s="401">
        <v>275</v>
      </c>
      <c r="F78" s="402">
        <v>375</v>
      </c>
      <c r="G78" s="403">
        <f>+(F78-E78)/E78</f>
        <v>0.36363636363636365</v>
      </c>
      <c r="H78" s="401">
        <v>375</v>
      </c>
      <c r="I78" s="403">
        <v>0</v>
      </c>
      <c r="J78" s="404">
        <v>33600</v>
      </c>
      <c r="K78" s="405"/>
      <c r="L78" s="406" t="s">
        <v>720</v>
      </c>
    </row>
    <row r="79" spans="1:12" ht="22.5" customHeight="1" x14ac:dyDescent="0.2">
      <c r="A79" s="170" t="s">
        <v>40</v>
      </c>
      <c r="B79" s="419"/>
      <c r="C79" s="420"/>
      <c r="D79" s="419"/>
      <c r="E79" s="421"/>
      <c r="F79" s="422"/>
      <c r="G79" s="429" t="s">
        <v>193</v>
      </c>
      <c r="H79" s="421"/>
      <c r="I79" s="429"/>
      <c r="J79" s="423"/>
      <c r="K79" s="424"/>
      <c r="L79" s="425"/>
    </row>
    <row r="80" spans="1:12" ht="22.5" customHeight="1" x14ac:dyDescent="0.2">
      <c r="A80" s="278" t="s">
        <v>14</v>
      </c>
      <c r="B80" s="279"/>
      <c r="C80" s="280"/>
      <c r="D80" s="281"/>
      <c r="E80" s="282"/>
      <c r="F80" s="283"/>
      <c r="G80" s="284"/>
      <c r="H80" s="282"/>
      <c r="I80" s="284"/>
      <c r="J80" s="284"/>
      <c r="K80" s="285"/>
      <c r="L80" s="286"/>
    </row>
    <row r="81" spans="1:12" ht="22.5" customHeight="1" x14ac:dyDescent="0.2">
      <c r="A81" s="345" t="s">
        <v>11</v>
      </c>
      <c r="B81" s="346"/>
      <c r="C81" s="347"/>
      <c r="D81" s="346"/>
      <c r="E81" s="348" t="s">
        <v>97</v>
      </c>
      <c r="F81" s="349" t="s">
        <v>97</v>
      </c>
      <c r="G81" s="350" t="s">
        <v>197</v>
      </c>
      <c r="H81" s="348" t="s">
        <v>97</v>
      </c>
      <c r="I81" s="350" t="s">
        <v>197</v>
      </c>
      <c r="J81" s="351">
        <v>34600</v>
      </c>
      <c r="K81" s="352"/>
      <c r="L81" s="353"/>
    </row>
    <row r="82" spans="1:12" ht="22.5" customHeight="1" x14ac:dyDescent="0.2">
      <c r="A82" s="278" t="s">
        <v>17</v>
      </c>
      <c r="B82" s="296"/>
      <c r="C82" s="301"/>
      <c r="D82" s="296"/>
      <c r="E82" s="297"/>
      <c r="F82" s="298"/>
      <c r="G82" s="302"/>
      <c r="H82" s="297"/>
      <c r="I82" s="302"/>
      <c r="J82" s="299"/>
      <c r="K82" s="300"/>
      <c r="L82" s="286"/>
    </row>
    <row r="83" spans="1:12" ht="69" customHeight="1" x14ac:dyDescent="0.2">
      <c r="A83" s="399" t="s">
        <v>88</v>
      </c>
      <c r="B83" s="400"/>
      <c r="C83" s="414"/>
      <c r="D83" s="400"/>
      <c r="E83" s="401">
        <v>2400</v>
      </c>
      <c r="F83" s="402">
        <v>2544</v>
      </c>
      <c r="G83" s="403">
        <f>+(F83-E83)/E83</f>
        <v>0.06</v>
      </c>
      <c r="H83" s="401">
        <v>2544</v>
      </c>
      <c r="I83" s="403">
        <f t="shared" ref="I83:I84" si="20">+(H83-F83)/F83</f>
        <v>0</v>
      </c>
      <c r="J83" s="404">
        <v>34600</v>
      </c>
      <c r="K83" s="405" t="s">
        <v>116</v>
      </c>
      <c r="L83" s="406" t="s">
        <v>723</v>
      </c>
    </row>
    <row r="84" spans="1:12" ht="68.25" customHeight="1" x14ac:dyDescent="0.2">
      <c r="A84" s="399" t="s">
        <v>641</v>
      </c>
      <c r="B84" s="400"/>
      <c r="C84" s="414"/>
      <c r="D84" s="400"/>
      <c r="E84" s="401">
        <v>1890</v>
      </c>
      <c r="F84" s="402">
        <v>2005</v>
      </c>
      <c r="G84" s="403">
        <f>+(F84-E84)/E84</f>
        <v>6.0846560846560843E-2</v>
      </c>
      <c r="H84" s="401">
        <v>2005</v>
      </c>
      <c r="I84" s="403">
        <f t="shared" si="20"/>
        <v>0</v>
      </c>
      <c r="J84" s="404">
        <v>34600</v>
      </c>
      <c r="K84" s="405" t="s">
        <v>642</v>
      </c>
      <c r="L84" s="406" t="s">
        <v>834</v>
      </c>
    </row>
    <row r="85" spans="1:12" ht="39.950000000000003" customHeight="1" x14ac:dyDescent="0.2">
      <c r="A85" s="60"/>
      <c r="B85" s="168"/>
      <c r="C85" s="60"/>
      <c r="D85" s="60"/>
      <c r="E85" s="60"/>
      <c r="F85" s="222"/>
      <c r="G85" s="60"/>
      <c r="H85" s="222"/>
      <c r="I85" s="60"/>
      <c r="J85" s="60"/>
      <c r="K85" s="253"/>
      <c r="L85" s="60"/>
    </row>
    <row r="86" spans="1:12" ht="39.950000000000003" customHeight="1" x14ac:dyDescent="0.2">
      <c r="A86" s="60"/>
      <c r="B86" s="654"/>
      <c r="C86" s="654"/>
      <c r="D86" s="654"/>
      <c r="E86" s="654"/>
      <c r="F86" s="222"/>
      <c r="G86" s="60"/>
      <c r="H86" s="222"/>
      <c r="I86" s="60"/>
      <c r="J86" s="60"/>
      <c r="K86" s="253"/>
      <c r="L86" s="60"/>
    </row>
    <row r="87" spans="1:12" ht="39.950000000000003" customHeight="1" x14ac:dyDescent="0.2">
      <c r="B87" s="654"/>
      <c r="C87" s="654"/>
      <c r="D87" s="654"/>
      <c r="E87" s="654"/>
      <c r="F87" s="222"/>
    </row>
    <row r="88" spans="1:12" ht="22.5" customHeight="1" x14ac:dyDescent="0.2">
      <c r="B88" s="657" t="s">
        <v>571</v>
      </c>
      <c r="C88" s="657"/>
      <c r="D88" s="657"/>
      <c r="E88" s="657"/>
      <c r="F88" s="43" t="s">
        <v>825</v>
      </c>
    </row>
    <row r="89" spans="1:12" ht="22.5" customHeight="1" x14ac:dyDescent="0.2">
      <c r="B89" s="375" t="s">
        <v>484</v>
      </c>
      <c r="C89" s="376"/>
      <c r="D89" s="376"/>
      <c r="E89" s="376"/>
      <c r="F89" s="43" t="s">
        <v>825</v>
      </c>
    </row>
    <row r="90" spans="1:12" ht="22.5" customHeight="1" x14ac:dyDescent="0.2">
      <c r="B90" s="373" t="s">
        <v>485</v>
      </c>
      <c r="C90" s="374"/>
      <c r="D90" s="374"/>
      <c r="E90" s="374"/>
      <c r="F90" s="43" t="s">
        <v>825</v>
      </c>
    </row>
  </sheetData>
  <mergeCells count="20">
    <mergeCell ref="B86:E86"/>
    <mergeCell ref="B87:E87"/>
    <mergeCell ref="B88:E88"/>
    <mergeCell ref="J5:J6"/>
    <mergeCell ref="K5:K6"/>
    <mergeCell ref="L5:L6"/>
    <mergeCell ref="B6:C6"/>
    <mergeCell ref="G5:G6"/>
    <mergeCell ref="H5:H6"/>
    <mergeCell ref="I5:I6"/>
    <mergeCell ref="A5:A6"/>
    <mergeCell ref="B5:C5"/>
    <mergeCell ref="D5:D6"/>
    <mergeCell ref="E5:E6"/>
    <mergeCell ref="F5:F6"/>
    <mergeCell ref="A1:L1"/>
    <mergeCell ref="A2:L2"/>
    <mergeCell ref="A3:L3"/>
    <mergeCell ref="B4:C4"/>
    <mergeCell ref="F4:I4"/>
  </mergeCells>
  <pageMargins left="0" right="0" top="0.55000000000000004" bottom="0.31" header="0.5" footer="0.3"/>
  <pageSetup paperSize="5" scale="46" fitToHeight="0" orientation="landscape" horizontalDpi="1200" verticalDpi="1200" r:id="rId1"/>
  <headerFooter alignWithMargins="0">
    <oddFooter>&amp;L&amp;"Courier New,Regular"&amp;8&amp;F (&amp;A)&amp;C&amp;"Courier New,Regular"&amp;8page &amp;P of &amp;N &amp;R&amp;"Courier New,Regular"&amp;8&amp;D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K18"/>
  <sheetViews>
    <sheetView workbookViewId="0">
      <selection activeCell="I11" sqref="I11"/>
    </sheetView>
  </sheetViews>
  <sheetFormatPr defaultRowHeight="12.75" x14ac:dyDescent="0.2"/>
  <cols>
    <col min="1" max="1" width="33.28515625" style="161" customWidth="1"/>
    <col min="2" max="3" width="14.7109375" style="161" customWidth="1"/>
    <col min="4" max="4" width="3.7109375" style="161" customWidth="1"/>
    <col min="5" max="6" width="14.7109375" style="161" customWidth="1"/>
    <col min="7" max="7" width="3.7109375" style="161" customWidth="1"/>
    <col min="8" max="9" width="14.7109375" style="161" customWidth="1"/>
    <col min="10" max="256" width="9.140625" style="161"/>
    <col min="257" max="257" width="33.28515625" style="161" customWidth="1"/>
    <col min="258" max="259" width="14.7109375" style="161" customWidth="1"/>
    <col min="260" max="260" width="3.7109375" style="161" customWidth="1"/>
    <col min="261" max="262" width="14.7109375" style="161" customWidth="1"/>
    <col min="263" max="263" width="3.7109375" style="161" customWidth="1"/>
    <col min="264" max="265" width="14.7109375" style="161" customWidth="1"/>
    <col min="266" max="512" width="9.140625" style="161"/>
    <col min="513" max="513" width="33.28515625" style="161" customWidth="1"/>
    <col min="514" max="515" width="14.7109375" style="161" customWidth="1"/>
    <col min="516" max="516" width="3.7109375" style="161" customWidth="1"/>
    <col min="517" max="518" width="14.7109375" style="161" customWidth="1"/>
    <col min="519" max="519" width="3.7109375" style="161" customWidth="1"/>
    <col min="520" max="521" width="14.7109375" style="161" customWidth="1"/>
    <col min="522" max="768" width="9.140625" style="161"/>
    <col min="769" max="769" width="33.28515625" style="161" customWidth="1"/>
    <col min="770" max="771" width="14.7109375" style="161" customWidth="1"/>
    <col min="772" max="772" width="3.7109375" style="161" customWidth="1"/>
    <col min="773" max="774" width="14.7109375" style="161" customWidth="1"/>
    <col min="775" max="775" width="3.7109375" style="161" customWidth="1"/>
    <col min="776" max="777" width="14.7109375" style="161" customWidth="1"/>
    <col min="778" max="1024" width="9.140625" style="161"/>
    <col min="1025" max="1025" width="33.28515625" style="161" customWidth="1"/>
    <col min="1026" max="1027" width="14.7109375" style="161" customWidth="1"/>
    <col min="1028" max="1028" width="3.7109375" style="161" customWidth="1"/>
    <col min="1029" max="1030" width="14.7109375" style="161" customWidth="1"/>
    <col min="1031" max="1031" width="3.7109375" style="161" customWidth="1"/>
    <col min="1032" max="1033" width="14.7109375" style="161" customWidth="1"/>
    <col min="1034" max="1280" width="9.140625" style="161"/>
    <col min="1281" max="1281" width="33.28515625" style="161" customWidth="1"/>
    <col min="1282" max="1283" width="14.7109375" style="161" customWidth="1"/>
    <col min="1284" max="1284" width="3.7109375" style="161" customWidth="1"/>
    <col min="1285" max="1286" width="14.7109375" style="161" customWidth="1"/>
    <col min="1287" max="1287" width="3.7109375" style="161" customWidth="1"/>
    <col min="1288" max="1289" width="14.7109375" style="161" customWidth="1"/>
    <col min="1290" max="1536" width="9.140625" style="161"/>
    <col min="1537" max="1537" width="33.28515625" style="161" customWidth="1"/>
    <col min="1538" max="1539" width="14.7109375" style="161" customWidth="1"/>
    <col min="1540" max="1540" width="3.7109375" style="161" customWidth="1"/>
    <col min="1541" max="1542" width="14.7109375" style="161" customWidth="1"/>
    <col min="1543" max="1543" width="3.7109375" style="161" customWidth="1"/>
    <col min="1544" max="1545" width="14.7109375" style="161" customWidth="1"/>
    <col min="1546" max="1792" width="9.140625" style="161"/>
    <col min="1793" max="1793" width="33.28515625" style="161" customWidth="1"/>
    <col min="1794" max="1795" width="14.7109375" style="161" customWidth="1"/>
    <col min="1796" max="1796" width="3.7109375" style="161" customWidth="1"/>
    <col min="1797" max="1798" width="14.7109375" style="161" customWidth="1"/>
    <col min="1799" max="1799" width="3.7109375" style="161" customWidth="1"/>
    <col min="1800" max="1801" width="14.7109375" style="161" customWidth="1"/>
    <col min="1802" max="2048" width="9.140625" style="161"/>
    <col min="2049" max="2049" width="33.28515625" style="161" customWidth="1"/>
    <col min="2050" max="2051" width="14.7109375" style="161" customWidth="1"/>
    <col min="2052" max="2052" width="3.7109375" style="161" customWidth="1"/>
    <col min="2053" max="2054" width="14.7109375" style="161" customWidth="1"/>
    <col min="2055" max="2055" width="3.7109375" style="161" customWidth="1"/>
    <col min="2056" max="2057" width="14.7109375" style="161" customWidth="1"/>
    <col min="2058" max="2304" width="9.140625" style="161"/>
    <col min="2305" max="2305" width="33.28515625" style="161" customWidth="1"/>
    <col min="2306" max="2307" width="14.7109375" style="161" customWidth="1"/>
    <col min="2308" max="2308" width="3.7109375" style="161" customWidth="1"/>
    <col min="2309" max="2310" width="14.7109375" style="161" customWidth="1"/>
    <col min="2311" max="2311" width="3.7109375" style="161" customWidth="1"/>
    <col min="2312" max="2313" width="14.7109375" style="161" customWidth="1"/>
    <col min="2314" max="2560" width="9.140625" style="161"/>
    <col min="2561" max="2561" width="33.28515625" style="161" customWidth="1"/>
    <col min="2562" max="2563" width="14.7109375" style="161" customWidth="1"/>
    <col min="2564" max="2564" width="3.7109375" style="161" customWidth="1"/>
    <col min="2565" max="2566" width="14.7109375" style="161" customWidth="1"/>
    <col min="2567" max="2567" width="3.7109375" style="161" customWidth="1"/>
    <col min="2568" max="2569" width="14.7109375" style="161" customWidth="1"/>
    <col min="2570" max="2816" width="9.140625" style="161"/>
    <col min="2817" max="2817" width="33.28515625" style="161" customWidth="1"/>
    <col min="2818" max="2819" width="14.7109375" style="161" customWidth="1"/>
    <col min="2820" max="2820" width="3.7109375" style="161" customWidth="1"/>
    <col min="2821" max="2822" width="14.7109375" style="161" customWidth="1"/>
    <col min="2823" max="2823" width="3.7109375" style="161" customWidth="1"/>
    <col min="2824" max="2825" width="14.7109375" style="161" customWidth="1"/>
    <col min="2826" max="3072" width="9.140625" style="161"/>
    <col min="3073" max="3073" width="33.28515625" style="161" customWidth="1"/>
    <col min="3074" max="3075" width="14.7109375" style="161" customWidth="1"/>
    <col min="3076" max="3076" width="3.7109375" style="161" customWidth="1"/>
    <col min="3077" max="3078" width="14.7109375" style="161" customWidth="1"/>
    <col min="3079" max="3079" width="3.7109375" style="161" customWidth="1"/>
    <col min="3080" max="3081" width="14.7109375" style="161" customWidth="1"/>
    <col min="3082" max="3328" width="9.140625" style="161"/>
    <col min="3329" max="3329" width="33.28515625" style="161" customWidth="1"/>
    <col min="3330" max="3331" width="14.7109375" style="161" customWidth="1"/>
    <col min="3332" max="3332" width="3.7109375" style="161" customWidth="1"/>
    <col min="3333" max="3334" width="14.7109375" style="161" customWidth="1"/>
    <col min="3335" max="3335" width="3.7109375" style="161" customWidth="1"/>
    <col min="3336" max="3337" width="14.7109375" style="161" customWidth="1"/>
    <col min="3338" max="3584" width="9.140625" style="161"/>
    <col min="3585" max="3585" width="33.28515625" style="161" customWidth="1"/>
    <col min="3586" max="3587" width="14.7109375" style="161" customWidth="1"/>
    <col min="3588" max="3588" width="3.7109375" style="161" customWidth="1"/>
    <col min="3589" max="3590" width="14.7109375" style="161" customWidth="1"/>
    <col min="3591" max="3591" width="3.7109375" style="161" customWidth="1"/>
    <col min="3592" max="3593" width="14.7109375" style="161" customWidth="1"/>
    <col min="3594" max="3840" width="9.140625" style="161"/>
    <col min="3841" max="3841" width="33.28515625" style="161" customWidth="1"/>
    <col min="3842" max="3843" width="14.7109375" style="161" customWidth="1"/>
    <col min="3844" max="3844" width="3.7109375" style="161" customWidth="1"/>
    <col min="3845" max="3846" width="14.7109375" style="161" customWidth="1"/>
    <col min="3847" max="3847" width="3.7109375" style="161" customWidth="1"/>
    <col min="3848" max="3849" width="14.7109375" style="161" customWidth="1"/>
    <col min="3850" max="4096" width="9.140625" style="161"/>
    <col min="4097" max="4097" width="33.28515625" style="161" customWidth="1"/>
    <col min="4098" max="4099" width="14.7109375" style="161" customWidth="1"/>
    <col min="4100" max="4100" width="3.7109375" style="161" customWidth="1"/>
    <col min="4101" max="4102" width="14.7109375" style="161" customWidth="1"/>
    <col min="4103" max="4103" width="3.7109375" style="161" customWidth="1"/>
    <col min="4104" max="4105" width="14.7109375" style="161" customWidth="1"/>
    <col min="4106" max="4352" width="9.140625" style="161"/>
    <col min="4353" max="4353" width="33.28515625" style="161" customWidth="1"/>
    <col min="4354" max="4355" width="14.7109375" style="161" customWidth="1"/>
    <col min="4356" max="4356" width="3.7109375" style="161" customWidth="1"/>
    <col min="4357" max="4358" width="14.7109375" style="161" customWidth="1"/>
    <col min="4359" max="4359" width="3.7109375" style="161" customWidth="1"/>
    <col min="4360" max="4361" width="14.7109375" style="161" customWidth="1"/>
    <col min="4362" max="4608" width="9.140625" style="161"/>
    <col min="4609" max="4609" width="33.28515625" style="161" customWidth="1"/>
    <col min="4610" max="4611" width="14.7109375" style="161" customWidth="1"/>
    <col min="4612" max="4612" width="3.7109375" style="161" customWidth="1"/>
    <col min="4613" max="4614" width="14.7109375" style="161" customWidth="1"/>
    <col min="4615" max="4615" width="3.7109375" style="161" customWidth="1"/>
    <col min="4616" max="4617" width="14.7109375" style="161" customWidth="1"/>
    <col min="4618" max="4864" width="9.140625" style="161"/>
    <col min="4865" max="4865" width="33.28515625" style="161" customWidth="1"/>
    <col min="4866" max="4867" width="14.7109375" style="161" customWidth="1"/>
    <col min="4868" max="4868" width="3.7109375" style="161" customWidth="1"/>
    <col min="4869" max="4870" width="14.7109375" style="161" customWidth="1"/>
    <col min="4871" max="4871" width="3.7109375" style="161" customWidth="1"/>
    <col min="4872" max="4873" width="14.7109375" style="161" customWidth="1"/>
    <col min="4874" max="5120" width="9.140625" style="161"/>
    <col min="5121" max="5121" width="33.28515625" style="161" customWidth="1"/>
    <col min="5122" max="5123" width="14.7109375" style="161" customWidth="1"/>
    <col min="5124" max="5124" width="3.7109375" style="161" customWidth="1"/>
    <col min="5125" max="5126" width="14.7109375" style="161" customWidth="1"/>
    <col min="5127" max="5127" width="3.7109375" style="161" customWidth="1"/>
    <col min="5128" max="5129" width="14.7109375" style="161" customWidth="1"/>
    <col min="5130" max="5376" width="9.140625" style="161"/>
    <col min="5377" max="5377" width="33.28515625" style="161" customWidth="1"/>
    <col min="5378" max="5379" width="14.7109375" style="161" customWidth="1"/>
    <col min="5380" max="5380" width="3.7109375" style="161" customWidth="1"/>
    <col min="5381" max="5382" width="14.7109375" style="161" customWidth="1"/>
    <col min="5383" max="5383" width="3.7109375" style="161" customWidth="1"/>
    <col min="5384" max="5385" width="14.7109375" style="161" customWidth="1"/>
    <col min="5386" max="5632" width="9.140625" style="161"/>
    <col min="5633" max="5633" width="33.28515625" style="161" customWidth="1"/>
    <col min="5634" max="5635" width="14.7109375" style="161" customWidth="1"/>
    <col min="5636" max="5636" width="3.7109375" style="161" customWidth="1"/>
    <col min="5637" max="5638" width="14.7109375" style="161" customWidth="1"/>
    <col min="5639" max="5639" width="3.7109375" style="161" customWidth="1"/>
    <col min="5640" max="5641" width="14.7109375" style="161" customWidth="1"/>
    <col min="5642" max="5888" width="9.140625" style="161"/>
    <col min="5889" max="5889" width="33.28515625" style="161" customWidth="1"/>
    <col min="5890" max="5891" width="14.7109375" style="161" customWidth="1"/>
    <col min="5892" max="5892" width="3.7109375" style="161" customWidth="1"/>
    <col min="5893" max="5894" width="14.7109375" style="161" customWidth="1"/>
    <col min="5895" max="5895" width="3.7109375" style="161" customWidth="1"/>
    <col min="5896" max="5897" width="14.7109375" style="161" customWidth="1"/>
    <col min="5898" max="6144" width="9.140625" style="161"/>
    <col min="6145" max="6145" width="33.28515625" style="161" customWidth="1"/>
    <col min="6146" max="6147" width="14.7109375" style="161" customWidth="1"/>
    <col min="6148" max="6148" width="3.7109375" style="161" customWidth="1"/>
    <col min="6149" max="6150" width="14.7109375" style="161" customWidth="1"/>
    <col min="6151" max="6151" width="3.7109375" style="161" customWidth="1"/>
    <col min="6152" max="6153" width="14.7109375" style="161" customWidth="1"/>
    <col min="6154" max="6400" width="9.140625" style="161"/>
    <col min="6401" max="6401" width="33.28515625" style="161" customWidth="1"/>
    <col min="6402" max="6403" width="14.7109375" style="161" customWidth="1"/>
    <col min="6404" max="6404" width="3.7109375" style="161" customWidth="1"/>
    <col min="6405" max="6406" width="14.7109375" style="161" customWidth="1"/>
    <col min="6407" max="6407" width="3.7109375" style="161" customWidth="1"/>
    <col min="6408" max="6409" width="14.7109375" style="161" customWidth="1"/>
    <col min="6410" max="6656" width="9.140625" style="161"/>
    <col min="6657" max="6657" width="33.28515625" style="161" customWidth="1"/>
    <col min="6658" max="6659" width="14.7109375" style="161" customWidth="1"/>
    <col min="6660" max="6660" width="3.7109375" style="161" customWidth="1"/>
    <col min="6661" max="6662" width="14.7109375" style="161" customWidth="1"/>
    <col min="6663" max="6663" width="3.7109375" style="161" customWidth="1"/>
    <col min="6664" max="6665" width="14.7109375" style="161" customWidth="1"/>
    <col min="6666" max="6912" width="9.140625" style="161"/>
    <col min="6913" max="6913" width="33.28515625" style="161" customWidth="1"/>
    <col min="6914" max="6915" width="14.7109375" style="161" customWidth="1"/>
    <col min="6916" max="6916" width="3.7109375" style="161" customWidth="1"/>
    <col min="6917" max="6918" width="14.7109375" style="161" customWidth="1"/>
    <col min="6919" max="6919" width="3.7109375" style="161" customWidth="1"/>
    <col min="6920" max="6921" width="14.7109375" style="161" customWidth="1"/>
    <col min="6922" max="7168" width="9.140625" style="161"/>
    <col min="7169" max="7169" width="33.28515625" style="161" customWidth="1"/>
    <col min="7170" max="7171" width="14.7109375" style="161" customWidth="1"/>
    <col min="7172" max="7172" width="3.7109375" style="161" customWidth="1"/>
    <col min="7173" max="7174" width="14.7109375" style="161" customWidth="1"/>
    <col min="7175" max="7175" width="3.7109375" style="161" customWidth="1"/>
    <col min="7176" max="7177" width="14.7109375" style="161" customWidth="1"/>
    <col min="7178" max="7424" width="9.140625" style="161"/>
    <col min="7425" max="7425" width="33.28515625" style="161" customWidth="1"/>
    <col min="7426" max="7427" width="14.7109375" style="161" customWidth="1"/>
    <col min="7428" max="7428" width="3.7109375" style="161" customWidth="1"/>
    <col min="7429" max="7430" width="14.7109375" style="161" customWidth="1"/>
    <col min="7431" max="7431" width="3.7109375" style="161" customWidth="1"/>
    <col min="7432" max="7433" width="14.7109375" style="161" customWidth="1"/>
    <col min="7434" max="7680" width="9.140625" style="161"/>
    <col min="7681" max="7681" width="33.28515625" style="161" customWidth="1"/>
    <col min="7682" max="7683" width="14.7109375" style="161" customWidth="1"/>
    <col min="7684" max="7684" width="3.7109375" style="161" customWidth="1"/>
    <col min="7685" max="7686" width="14.7109375" style="161" customWidth="1"/>
    <col min="7687" max="7687" width="3.7109375" style="161" customWidth="1"/>
    <col min="7688" max="7689" width="14.7109375" style="161" customWidth="1"/>
    <col min="7690" max="7936" width="9.140625" style="161"/>
    <col min="7937" max="7937" width="33.28515625" style="161" customWidth="1"/>
    <col min="7938" max="7939" width="14.7109375" style="161" customWidth="1"/>
    <col min="7940" max="7940" width="3.7109375" style="161" customWidth="1"/>
    <col min="7941" max="7942" width="14.7109375" style="161" customWidth="1"/>
    <col min="7943" max="7943" width="3.7109375" style="161" customWidth="1"/>
    <col min="7944" max="7945" width="14.7109375" style="161" customWidth="1"/>
    <col min="7946" max="8192" width="9.140625" style="161"/>
    <col min="8193" max="8193" width="33.28515625" style="161" customWidth="1"/>
    <col min="8194" max="8195" width="14.7109375" style="161" customWidth="1"/>
    <col min="8196" max="8196" width="3.7109375" style="161" customWidth="1"/>
    <col min="8197" max="8198" width="14.7109375" style="161" customWidth="1"/>
    <col min="8199" max="8199" width="3.7109375" style="161" customWidth="1"/>
    <col min="8200" max="8201" width="14.7109375" style="161" customWidth="1"/>
    <col min="8202" max="8448" width="9.140625" style="161"/>
    <col min="8449" max="8449" width="33.28515625" style="161" customWidth="1"/>
    <col min="8450" max="8451" width="14.7109375" style="161" customWidth="1"/>
    <col min="8452" max="8452" width="3.7109375" style="161" customWidth="1"/>
    <col min="8453" max="8454" width="14.7109375" style="161" customWidth="1"/>
    <col min="8455" max="8455" width="3.7109375" style="161" customWidth="1"/>
    <col min="8456" max="8457" width="14.7109375" style="161" customWidth="1"/>
    <col min="8458" max="8704" width="9.140625" style="161"/>
    <col min="8705" max="8705" width="33.28515625" style="161" customWidth="1"/>
    <col min="8706" max="8707" width="14.7109375" style="161" customWidth="1"/>
    <col min="8708" max="8708" width="3.7109375" style="161" customWidth="1"/>
    <col min="8709" max="8710" width="14.7109375" style="161" customWidth="1"/>
    <col min="8711" max="8711" width="3.7109375" style="161" customWidth="1"/>
    <col min="8712" max="8713" width="14.7109375" style="161" customWidth="1"/>
    <col min="8714" max="8960" width="9.140625" style="161"/>
    <col min="8961" max="8961" width="33.28515625" style="161" customWidth="1"/>
    <col min="8962" max="8963" width="14.7109375" style="161" customWidth="1"/>
    <col min="8964" max="8964" width="3.7109375" style="161" customWidth="1"/>
    <col min="8965" max="8966" width="14.7109375" style="161" customWidth="1"/>
    <col min="8967" max="8967" width="3.7109375" style="161" customWidth="1"/>
    <col min="8968" max="8969" width="14.7109375" style="161" customWidth="1"/>
    <col min="8970" max="9216" width="9.140625" style="161"/>
    <col min="9217" max="9217" width="33.28515625" style="161" customWidth="1"/>
    <col min="9218" max="9219" width="14.7109375" style="161" customWidth="1"/>
    <col min="9220" max="9220" width="3.7109375" style="161" customWidth="1"/>
    <col min="9221" max="9222" width="14.7109375" style="161" customWidth="1"/>
    <col min="9223" max="9223" width="3.7109375" style="161" customWidth="1"/>
    <col min="9224" max="9225" width="14.7109375" style="161" customWidth="1"/>
    <col min="9226" max="9472" width="9.140625" style="161"/>
    <col min="9473" max="9473" width="33.28515625" style="161" customWidth="1"/>
    <col min="9474" max="9475" width="14.7109375" style="161" customWidth="1"/>
    <col min="9476" max="9476" width="3.7109375" style="161" customWidth="1"/>
    <col min="9477" max="9478" width="14.7109375" style="161" customWidth="1"/>
    <col min="9479" max="9479" width="3.7109375" style="161" customWidth="1"/>
    <col min="9480" max="9481" width="14.7109375" style="161" customWidth="1"/>
    <col min="9482" max="9728" width="9.140625" style="161"/>
    <col min="9729" max="9729" width="33.28515625" style="161" customWidth="1"/>
    <col min="9730" max="9731" width="14.7109375" style="161" customWidth="1"/>
    <col min="9732" max="9732" width="3.7109375" style="161" customWidth="1"/>
    <col min="9733" max="9734" width="14.7109375" style="161" customWidth="1"/>
    <col min="9735" max="9735" width="3.7109375" style="161" customWidth="1"/>
    <col min="9736" max="9737" width="14.7109375" style="161" customWidth="1"/>
    <col min="9738" max="9984" width="9.140625" style="161"/>
    <col min="9985" max="9985" width="33.28515625" style="161" customWidth="1"/>
    <col min="9986" max="9987" width="14.7109375" style="161" customWidth="1"/>
    <col min="9988" max="9988" width="3.7109375" style="161" customWidth="1"/>
    <col min="9989" max="9990" width="14.7109375" style="161" customWidth="1"/>
    <col min="9991" max="9991" width="3.7109375" style="161" customWidth="1"/>
    <col min="9992" max="9993" width="14.7109375" style="161" customWidth="1"/>
    <col min="9994" max="10240" width="9.140625" style="161"/>
    <col min="10241" max="10241" width="33.28515625" style="161" customWidth="1"/>
    <col min="10242" max="10243" width="14.7109375" style="161" customWidth="1"/>
    <col min="10244" max="10244" width="3.7109375" style="161" customWidth="1"/>
    <col min="10245" max="10246" width="14.7109375" style="161" customWidth="1"/>
    <col min="10247" max="10247" width="3.7109375" style="161" customWidth="1"/>
    <col min="10248" max="10249" width="14.7109375" style="161" customWidth="1"/>
    <col min="10250" max="10496" width="9.140625" style="161"/>
    <col min="10497" max="10497" width="33.28515625" style="161" customWidth="1"/>
    <col min="10498" max="10499" width="14.7109375" style="161" customWidth="1"/>
    <col min="10500" max="10500" width="3.7109375" style="161" customWidth="1"/>
    <col min="10501" max="10502" width="14.7109375" style="161" customWidth="1"/>
    <col min="10503" max="10503" width="3.7109375" style="161" customWidth="1"/>
    <col min="10504" max="10505" width="14.7109375" style="161" customWidth="1"/>
    <col min="10506" max="10752" width="9.140625" style="161"/>
    <col min="10753" max="10753" width="33.28515625" style="161" customWidth="1"/>
    <col min="10754" max="10755" width="14.7109375" style="161" customWidth="1"/>
    <col min="10756" max="10756" width="3.7109375" style="161" customWidth="1"/>
    <col min="10757" max="10758" width="14.7109375" style="161" customWidth="1"/>
    <col min="10759" max="10759" width="3.7109375" style="161" customWidth="1"/>
    <col min="10760" max="10761" width="14.7109375" style="161" customWidth="1"/>
    <col min="10762" max="11008" width="9.140625" style="161"/>
    <col min="11009" max="11009" width="33.28515625" style="161" customWidth="1"/>
    <col min="11010" max="11011" width="14.7109375" style="161" customWidth="1"/>
    <col min="11012" max="11012" width="3.7109375" style="161" customWidth="1"/>
    <col min="11013" max="11014" width="14.7109375" style="161" customWidth="1"/>
    <col min="11015" max="11015" width="3.7109375" style="161" customWidth="1"/>
    <col min="11016" max="11017" width="14.7109375" style="161" customWidth="1"/>
    <col min="11018" max="11264" width="9.140625" style="161"/>
    <col min="11265" max="11265" width="33.28515625" style="161" customWidth="1"/>
    <col min="11266" max="11267" width="14.7109375" style="161" customWidth="1"/>
    <col min="11268" max="11268" width="3.7109375" style="161" customWidth="1"/>
    <col min="11269" max="11270" width="14.7109375" style="161" customWidth="1"/>
    <col min="11271" max="11271" width="3.7109375" style="161" customWidth="1"/>
    <col min="11272" max="11273" width="14.7109375" style="161" customWidth="1"/>
    <col min="11274" max="11520" width="9.140625" style="161"/>
    <col min="11521" max="11521" width="33.28515625" style="161" customWidth="1"/>
    <col min="11522" max="11523" width="14.7109375" style="161" customWidth="1"/>
    <col min="11524" max="11524" width="3.7109375" style="161" customWidth="1"/>
    <col min="11525" max="11526" width="14.7109375" style="161" customWidth="1"/>
    <col min="11527" max="11527" width="3.7109375" style="161" customWidth="1"/>
    <col min="11528" max="11529" width="14.7109375" style="161" customWidth="1"/>
    <col min="11530" max="11776" width="9.140625" style="161"/>
    <col min="11777" max="11777" width="33.28515625" style="161" customWidth="1"/>
    <col min="11778" max="11779" width="14.7109375" style="161" customWidth="1"/>
    <col min="11780" max="11780" width="3.7109375" style="161" customWidth="1"/>
    <col min="11781" max="11782" width="14.7109375" style="161" customWidth="1"/>
    <col min="11783" max="11783" width="3.7109375" style="161" customWidth="1"/>
    <col min="11784" max="11785" width="14.7109375" style="161" customWidth="1"/>
    <col min="11786" max="12032" width="9.140625" style="161"/>
    <col min="12033" max="12033" width="33.28515625" style="161" customWidth="1"/>
    <col min="12034" max="12035" width="14.7109375" style="161" customWidth="1"/>
    <col min="12036" max="12036" width="3.7109375" style="161" customWidth="1"/>
    <col min="12037" max="12038" width="14.7109375" style="161" customWidth="1"/>
    <col min="12039" max="12039" width="3.7109375" style="161" customWidth="1"/>
    <col min="12040" max="12041" width="14.7109375" style="161" customWidth="1"/>
    <col min="12042" max="12288" width="9.140625" style="161"/>
    <col min="12289" max="12289" width="33.28515625" style="161" customWidth="1"/>
    <col min="12290" max="12291" width="14.7109375" style="161" customWidth="1"/>
    <col min="12292" max="12292" width="3.7109375" style="161" customWidth="1"/>
    <col min="12293" max="12294" width="14.7109375" style="161" customWidth="1"/>
    <col min="12295" max="12295" width="3.7109375" style="161" customWidth="1"/>
    <col min="12296" max="12297" width="14.7109375" style="161" customWidth="1"/>
    <col min="12298" max="12544" width="9.140625" style="161"/>
    <col min="12545" max="12545" width="33.28515625" style="161" customWidth="1"/>
    <col min="12546" max="12547" width="14.7109375" style="161" customWidth="1"/>
    <col min="12548" max="12548" width="3.7109375" style="161" customWidth="1"/>
    <col min="12549" max="12550" width="14.7109375" style="161" customWidth="1"/>
    <col min="12551" max="12551" width="3.7109375" style="161" customWidth="1"/>
    <col min="12552" max="12553" width="14.7109375" style="161" customWidth="1"/>
    <col min="12554" max="12800" width="9.140625" style="161"/>
    <col min="12801" max="12801" width="33.28515625" style="161" customWidth="1"/>
    <col min="12802" max="12803" width="14.7109375" style="161" customWidth="1"/>
    <col min="12804" max="12804" width="3.7109375" style="161" customWidth="1"/>
    <col min="12805" max="12806" width="14.7109375" style="161" customWidth="1"/>
    <col min="12807" max="12807" width="3.7109375" style="161" customWidth="1"/>
    <col min="12808" max="12809" width="14.7109375" style="161" customWidth="1"/>
    <col min="12810" max="13056" width="9.140625" style="161"/>
    <col min="13057" max="13057" width="33.28515625" style="161" customWidth="1"/>
    <col min="13058" max="13059" width="14.7109375" style="161" customWidth="1"/>
    <col min="13060" max="13060" width="3.7109375" style="161" customWidth="1"/>
    <col min="13061" max="13062" width="14.7109375" style="161" customWidth="1"/>
    <col min="13063" max="13063" width="3.7109375" style="161" customWidth="1"/>
    <col min="13064" max="13065" width="14.7109375" style="161" customWidth="1"/>
    <col min="13066" max="13312" width="9.140625" style="161"/>
    <col min="13313" max="13313" width="33.28515625" style="161" customWidth="1"/>
    <col min="13314" max="13315" width="14.7109375" style="161" customWidth="1"/>
    <col min="13316" max="13316" width="3.7109375" style="161" customWidth="1"/>
    <col min="13317" max="13318" width="14.7109375" style="161" customWidth="1"/>
    <col min="13319" max="13319" width="3.7109375" style="161" customWidth="1"/>
    <col min="13320" max="13321" width="14.7109375" style="161" customWidth="1"/>
    <col min="13322" max="13568" width="9.140625" style="161"/>
    <col min="13569" max="13569" width="33.28515625" style="161" customWidth="1"/>
    <col min="13570" max="13571" width="14.7109375" style="161" customWidth="1"/>
    <col min="13572" max="13572" width="3.7109375" style="161" customWidth="1"/>
    <col min="13573" max="13574" width="14.7109375" style="161" customWidth="1"/>
    <col min="13575" max="13575" width="3.7109375" style="161" customWidth="1"/>
    <col min="13576" max="13577" width="14.7109375" style="161" customWidth="1"/>
    <col min="13578" max="13824" width="9.140625" style="161"/>
    <col min="13825" max="13825" width="33.28515625" style="161" customWidth="1"/>
    <col min="13826" max="13827" width="14.7109375" style="161" customWidth="1"/>
    <col min="13828" max="13828" width="3.7109375" style="161" customWidth="1"/>
    <col min="13829" max="13830" width="14.7109375" style="161" customWidth="1"/>
    <col min="13831" max="13831" width="3.7109375" style="161" customWidth="1"/>
    <col min="13832" max="13833" width="14.7109375" style="161" customWidth="1"/>
    <col min="13834" max="14080" width="9.140625" style="161"/>
    <col min="14081" max="14081" width="33.28515625" style="161" customWidth="1"/>
    <col min="14082" max="14083" width="14.7109375" style="161" customWidth="1"/>
    <col min="14084" max="14084" width="3.7109375" style="161" customWidth="1"/>
    <col min="14085" max="14086" width="14.7109375" style="161" customWidth="1"/>
    <col min="14087" max="14087" width="3.7109375" style="161" customWidth="1"/>
    <col min="14088" max="14089" width="14.7109375" style="161" customWidth="1"/>
    <col min="14090" max="14336" width="9.140625" style="161"/>
    <col min="14337" max="14337" width="33.28515625" style="161" customWidth="1"/>
    <col min="14338" max="14339" width="14.7109375" style="161" customWidth="1"/>
    <col min="14340" max="14340" width="3.7109375" style="161" customWidth="1"/>
    <col min="14341" max="14342" width="14.7109375" style="161" customWidth="1"/>
    <col min="14343" max="14343" width="3.7109375" style="161" customWidth="1"/>
    <col min="14344" max="14345" width="14.7109375" style="161" customWidth="1"/>
    <col min="14346" max="14592" width="9.140625" style="161"/>
    <col min="14593" max="14593" width="33.28515625" style="161" customWidth="1"/>
    <col min="14594" max="14595" width="14.7109375" style="161" customWidth="1"/>
    <col min="14596" max="14596" width="3.7109375" style="161" customWidth="1"/>
    <col min="14597" max="14598" width="14.7109375" style="161" customWidth="1"/>
    <col min="14599" max="14599" width="3.7109375" style="161" customWidth="1"/>
    <col min="14600" max="14601" width="14.7109375" style="161" customWidth="1"/>
    <col min="14602" max="14848" width="9.140625" style="161"/>
    <col min="14849" max="14849" width="33.28515625" style="161" customWidth="1"/>
    <col min="14850" max="14851" width="14.7109375" style="161" customWidth="1"/>
    <col min="14852" max="14852" width="3.7109375" style="161" customWidth="1"/>
    <col min="14853" max="14854" width="14.7109375" style="161" customWidth="1"/>
    <col min="14855" max="14855" width="3.7109375" style="161" customWidth="1"/>
    <col min="14856" max="14857" width="14.7109375" style="161" customWidth="1"/>
    <col min="14858" max="15104" width="9.140625" style="161"/>
    <col min="15105" max="15105" width="33.28515625" style="161" customWidth="1"/>
    <col min="15106" max="15107" width="14.7109375" style="161" customWidth="1"/>
    <col min="15108" max="15108" width="3.7109375" style="161" customWidth="1"/>
    <col min="15109" max="15110" width="14.7109375" style="161" customWidth="1"/>
    <col min="15111" max="15111" width="3.7109375" style="161" customWidth="1"/>
    <col min="15112" max="15113" width="14.7109375" style="161" customWidth="1"/>
    <col min="15114" max="15360" width="9.140625" style="161"/>
    <col min="15361" max="15361" width="33.28515625" style="161" customWidth="1"/>
    <col min="15362" max="15363" width="14.7109375" style="161" customWidth="1"/>
    <col min="15364" max="15364" width="3.7109375" style="161" customWidth="1"/>
    <col min="15365" max="15366" width="14.7109375" style="161" customWidth="1"/>
    <col min="15367" max="15367" width="3.7109375" style="161" customWidth="1"/>
    <col min="15368" max="15369" width="14.7109375" style="161" customWidth="1"/>
    <col min="15370" max="15616" width="9.140625" style="161"/>
    <col min="15617" max="15617" width="33.28515625" style="161" customWidth="1"/>
    <col min="15618" max="15619" width="14.7109375" style="161" customWidth="1"/>
    <col min="15620" max="15620" width="3.7109375" style="161" customWidth="1"/>
    <col min="15621" max="15622" width="14.7109375" style="161" customWidth="1"/>
    <col min="15623" max="15623" width="3.7109375" style="161" customWidth="1"/>
    <col min="15624" max="15625" width="14.7109375" style="161" customWidth="1"/>
    <col min="15626" max="15872" width="9.140625" style="161"/>
    <col min="15873" max="15873" width="33.28515625" style="161" customWidth="1"/>
    <col min="15874" max="15875" width="14.7109375" style="161" customWidth="1"/>
    <col min="15876" max="15876" width="3.7109375" style="161" customWidth="1"/>
    <col min="15877" max="15878" width="14.7109375" style="161" customWidth="1"/>
    <col min="15879" max="15879" width="3.7109375" style="161" customWidth="1"/>
    <col min="15880" max="15881" width="14.7109375" style="161" customWidth="1"/>
    <col min="15882" max="16128" width="9.140625" style="161"/>
    <col min="16129" max="16129" width="33.28515625" style="161" customWidth="1"/>
    <col min="16130" max="16131" width="14.7109375" style="161" customWidth="1"/>
    <col min="16132" max="16132" width="3.7109375" style="161" customWidth="1"/>
    <col min="16133" max="16134" width="14.7109375" style="161" customWidth="1"/>
    <col min="16135" max="16135" width="3.7109375" style="161" customWidth="1"/>
    <col min="16136" max="16137" width="14.7109375" style="161" customWidth="1"/>
    <col min="16138" max="16384" width="9.140625" style="161"/>
  </cols>
  <sheetData>
    <row r="2" spans="1:11" x14ac:dyDescent="0.2">
      <c r="A2" s="241"/>
      <c r="B2" s="241"/>
      <c r="C2" s="241"/>
      <c r="D2" s="241"/>
      <c r="E2" s="241"/>
      <c r="F2" s="241"/>
      <c r="G2" s="241"/>
      <c r="H2" s="241"/>
      <c r="I2" s="241"/>
    </row>
    <row r="3" spans="1:11" ht="15" x14ac:dyDescent="0.2">
      <c r="A3" s="671" t="s">
        <v>55</v>
      </c>
      <c r="B3" s="671"/>
      <c r="C3" s="671"/>
      <c r="D3" s="671"/>
      <c r="E3" s="671"/>
      <c r="F3" s="671"/>
      <c r="G3" s="671"/>
      <c r="H3" s="671"/>
      <c r="I3" s="671"/>
    </row>
    <row r="4" spans="1:11" ht="14.25" x14ac:dyDescent="0.2">
      <c r="A4" s="672" t="s">
        <v>852</v>
      </c>
      <c r="B4" s="672"/>
      <c r="C4" s="672"/>
      <c r="D4" s="672"/>
      <c r="E4" s="672"/>
      <c r="F4" s="672"/>
      <c r="G4" s="672"/>
      <c r="H4" s="672"/>
      <c r="I4" s="672"/>
    </row>
    <row r="5" spans="1:11" ht="14.25" x14ac:dyDescent="0.2">
      <c r="A5" s="673" t="s">
        <v>347</v>
      </c>
      <c r="B5" s="673"/>
      <c r="C5" s="673"/>
      <c r="D5" s="673"/>
      <c r="E5" s="673"/>
      <c r="F5" s="673"/>
      <c r="G5" s="673"/>
      <c r="H5" s="673"/>
      <c r="I5" s="673"/>
    </row>
    <row r="8" spans="1:11" x14ac:dyDescent="0.2">
      <c r="A8" s="162" t="s">
        <v>162</v>
      </c>
      <c r="B8" s="674" t="s">
        <v>743</v>
      </c>
      <c r="C8" s="675"/>
      <c r="E8" s="674" t="s">
        <v>763</v>
      </c>
      <c r="F8" s="675"/>
      <c r="H8" s="674" t="s">
        <v>762</v>
      </c>
      <c r="I8" s="675"/>
    </row>
    <row r="9" spans="1:11" x14ac:dyDescent="0.2">
      <c r="A9" s="163"/>
      <c r="B9" s="164" t="s">
        <v>27</v>
      </c>
      <c r="C9" s="164" t="s">
        <v>348</v>
      </c>
      <c r="D9" s="165"/>
      <c r="E9" s="164" t="s">
        <v>27</v>
      </c>
      <c r="F9" s="164" t="s">
        <v>348</v>
      </c>
      <c r="G9" s="162"/>
      <c r="H9" s="164" t="s">
        <v>27</v>
      </c>
      <c r="I9" s="164" t="s">
        <v>348</v>
      </c>
    </row>
    <row r="10" spans="1:11" x14ac:dyDescent="0.2">
      <c r="A10" s="161" t="s">
        <v>349</v>
      </c>
      <c r="B10" s="166">
        <v>4523</v>
      </c>
      <c r="C10" s="166">
        <v>15913.4</v>
      </c>
      <c r="D10" s="166"/>
      <c r="E10" s="166">
        <f>'TAB 1-Tuition'!D8+'TAB 1-Tuition'!D8</f>
        <v>4523</v>
      </c>
      <c r="F10" s="166">
        <f>'TAB 1-Tuition'!D10+'TAB 1-Tuition'!D10</f>
        <v>15913.4</v>
      </c>
      <c r="G10" s="166"/>
      <c r="H10" s="166">
        <f>'TAB 1-Tuition'!G8+'TAB 1-Tuition'!G8</f>
        <v>4658.7</v>
      </c>
      <c r="I10" s="166">
        <f>'TAB 1-Tuition'!G10+'TAB 1-Tuition'!G10</f>
        <v>16390.8</v>
      </c>
    </row>
    <row r="11" spans="1:11" x14ac:dyDescent="0.2">
      <c r="A11" s="342" t="s">
        <v>350</v>
      </c>
      <c r="B11" s="341">
        <v>1214.2</v>
      </c>
      <c r="C11" s="341">
        <v>1286.2</v>
      </c>
      <c r="D11" s="341"/>
      <c r="E11" s="341">
        <v>1203.2</v>
      </c>
      <c r="F11" s="341">
        <v>1277.2</v>
      </c>
      <c r="G11" s="341"/>
      <c r="H11" s="341">
        <f>'TAB 1-Tuition'!G16+'TAB 1-Tuition'!G16</f>
        <v>1216.7</v>
      </c>
      <c r="I11" s="341">
        <f>'TAB 1-Tuition'!G17+'TAB 1-Tuition'!G17</f>
        <v>1292.7</v>
      </c>
      <c r="J11" s="342"/>
      <c r="K11" s="342"/>
    </row>
    <row r="12" spans="1:11" s="304" customFormat="1" x14ac:dyDescent="0.2">
      <c r="A12" s="342" t="s">
        <v>351</v>
      </c>
      <c r="B12" s="341">
        <v>8280</v>
      </c>
      <c r="C12" s="341">
        <f>B12</f>
        <v>8280</v>
      </c>
      <c r="D12" s="341"/>
      <c r="E12" s="341">
        <v>8528</v>
      </c>
      <c r="F12" s="341">
        <v>8528</v>
      </c>
      <c r="G12" s="341"/>
      <c r="H12" s="341">
        <v>8528</v>
      </c>
      <c r="I12" s="341">
        <v>8528</v>
      </c>
      <c r="J12" s="342"/>
      <c r="K12" s="342"/>
    </row>
    <row r="13" spans="1:11" x14ac:dyDescent="0.2">
      <c r="A13" s="342" t="s">
        <v>352</v>
      </c>
      <c r="B13" s="341">
        <v>925</v>
      </c>
      <c r="C13" s="341">
        <v>925</v>
      </c>
      <c r="D13" s="341"/>
      <c r="E13" s="341">
        <v>925</v>
      </c>
      <c r="F13" s="341">
        <v>925</v>
      </c>
      <c r="G13" s="341"/>
      <c r="H13" s="341">
        <v>925</v>
      </c>
      <c r="I13" s="341">
        <v>925</v>
      </c>
      <c r="J13" s="342"/>
      <c r="K13" s="342"/>
    </row>
    <row r="14" spans="1:11" x14ac:dyDescent="0.2">
      <c r="A14" s="342" t="s">
        <v>353</v>
      </c>
      <c r="B14" s="341">
        <v>135</v>
      </c>
      <c r="C14" s="341">
        <v>135</v>
      </c>
      <c r="D14" s="341"/>
      <c r="E14" s="341">
        <v>135</v>
      </c>
      <c r="F14" s="341">
        <v>135</v>
      </c>
      <c r="G14" s="341"/>
      <c r="H14" s="341">
        <f>F14</f>
        <v>135</v>
      </c>
      <c r="I14" s="341">
        <f>H14</f>
        <v>135</v>
      </c>
      <c r="J14" s="342"/>
      <c r="K14" s="342"/>
    </row>
    <row r="15" spans="1:11" x14ac:dyDescent="0.2">
      <c r="B15" s="166"/>
      <c r="C15" s="166"/>
      <c r="D15" s="166"/>
      <c r="E15" s="166"/>
      <c r="F15" s="166"/>
      <c r="G15" s="166"/>
      <c r="H15" s="166"/>
      <c r="I15" s="166"/>
    </row>
    <row r="16" spans="1:11" x14ac:dyDescent="0.2">
      <c r="A16" s="161" t="s">
        <v>354</v>
      </c>
      <c r="B16" s="167">
        <f>SUM(B10:B15)</f>
        <v>15077.2</v>
      </c>
      <c r="C16" s="167">
        <f>SUM(C10:C15)</f>
        <v>26539.599999999999</v>
      </c>
      <c r="D16" s="166"/>
      <c r="E16" s="167">
        <f>SUM(E10:E15)</f>
        <v>15314.2</v>
      </c>
      <c r="F16" s="167">
        <f>SUM(F10:F15)</f>
        <v>26778.6</v>
      </c>
      <c r="G16" s="166"/>
      <c r="H16" s="167">
        <f>SUM(H10:H15)</f>
        <v>15463.4</v>
      </c>
      <c r="I16" s="167">
        <f>SUM(I10:I15)</f>
        <v>27271.5</v>
      </c>
    </row>
    <row r="18" spans="1:9" x14ac:dyDescent="0.2">
      <c r="A18" s="161" t="s">
        <v>355</v>
      </c>
      <c r="B18" s="129"/>
      <c r="C18" s="129"/>
      <c r="E18" s="129">
        <f>+(E16-B16)/B16</f>
        <v>1.5719099036956462E-2</v>
      </c>
      <c r="F18" s="129">
        <f>+(F16-C16)/C16</f>
        <v>9.0054107823780323E-3</v>
      </c>
      <c r="G18" s="129"/>
      <c r="H18" s="129">
        <f>+(H16-E16)/E16</f>
        <v>9.7425918428647208E-3</v>
      </c>
      <c r="I18" s="129">
        <f>+(I16-F16)/F16</f>
        <v>1.8406488763415618E-2</v>
      </c>
    </row>
  </sheetData>
  <mergeCells count="6">
    <mergeCell ref="A3:I3"/>
    <mergeCell ref="A4:I4"/>
    <mergeCell ref="A5:I5"/>
    <mergeCell ref="B8:C8"/>
    <mergeCell ref="E8:F8"/>
    <mergeCell ref="H8:I8"/>
  </mergeCells>
  <pageMargins left="0.75" right="0.75" top="1" bottom="1" header="0.5" footer="0.5"/>
  <pageSetup scale="95" orientation="landscape" r:id="rId1"/>
  <headerFooter alignWithMargins="0">
    <oddFooter>&amp;L&amp;"Courier New,Regular"&amp;8&amp;F (&amp;A)&amp;C&amp;"Courier New,Regular"&amp;8page &amp;P of &amp;N&amp;R&amp;"Courier New,Regular"&amp;8&amp;D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2"/>
  <sheetViews>
    <sheetView topLeftCell="A10" zoomScale="80" zoomScaleNormal="80" workbookViewId="0">
      <selection activeCell="A19" sqref="A19:L24"/>
    </sheetView>
  </sheetViews>
  <sheetFormatPr defaultRowHeight="12.75" x14ac:dyDescent="0.2"/>
  <cols>
    <col min="1" max="1" width="54" customWidth="1"/>
    <col min="2" max="2" width="10.140625" customWidth="1"/>
    <col min="3" max="3" width="6.42578125" customWidth="1"/>
    <col min="4" max="4" width="18.85546875" customWidth="1"/>
    <col min="5" max="5" width="11.42578125" customWidth="1"/>
    <col min="6" max="6" width="12" customWidth="1"/>
    <col min="7" max="8" width="10.5703125" customWidth="1"/>
    <col min="9" max="9" width="11.140625" customWidth="1"/>
    <col min="10" max="10" width="9.140625" customWidth="1"/>
    <col min="11" max="12" width="60.7109375" customWidth="1"/>
  </cols>
  <sheetData>
    <row r="1" spans="1:15" s="2" customFormat="1" ht="20.25" customHeight="1" x14ac:dyDescent="0.2">
      <c r="A1" s="308"/>
      <c r="B1" s="308"/>
      <c r="C1" s="308"/>
      <c r="D1" s="308"/>
      <c r="E1" s="308" t="s">
        <v>55</v>
      </c>
      <c r="F1" s="308"/>
      <c r="G1" s="308"/>
      <c r="H1" s="308"/>
      <c r="I1" s="308"/>
      <c r="J1" s="308"/>
      <c r="K1" s="308"/>
      <c r="L1" s="308"/>
      <c r="M1" s="45"/>
      <c r="N1" s="45"/>
      <c r="O1" s="45"/>
    </row>
    <row r="2" spans="1:15" s="2" customFormat="1" ht="20.25" customHeight="1" x14ac:dyDescent="0.2">
      <c r="A2" s="305"/>
      <c r="B2" s="305"/>
      <c r="C2" s="305"/>
      <c r="D2" s="305"/>
      <c r="E2" s="305" t="s">
        <v>754</v>
      </c>
      <c r="F2" s="305"/>
      <c r="G2" s="305"/>
      <c r="H2" s="307"/>
      <c r="I2" s="305"/>
      <c r="J2" s="305"/>
      <c r="K2" s="305"/>
      <c r="L2" s="305"/>
      <c r="M2" s="45"/>
      <c r="N2" s="45"/>
      <c r="O2" s="45"/>
    </row>
    <row r="3" spans="1:15" s="2" customFormat="1" ht="20.25" customHeight="1" x14ac:dyDescent="0.2">
      <c r="A3" s="306"/>
      <c r="B3" s="306"/>
      <c r="C3" s="306"/>
      <c r="D3" s="306"/>
      <c r="E3" s="306" t="s">
        <v>45</v>
      </c>
      <c r="F3" s="306"/>
      <c r="G3" s="306"/>
      <c r="H3" s="306"/>
      <c r="I3" s="306"/>
      <c r="J3" s="306"/>
      <c r="K3" s="306"/>
      <c r="L3" s="306"/>
      <c r="M3" s="45"/>
      <c r="N3" s="45"/>
      <c r="O3" s="45"/>
    </row>
    <row r="4" spans="1:15" s="2" customFormat="1" ht="27" customHeight="1" thickBot="1" x14ac:dyDescent="0.25">
      <c r="A4" s="238" t="s">
        <v>477</v>
      </c>
      <c r="B4" s="667"/>
      <c r="C4" s="667"/>
      <c r="D4" s="239"/>
      <c r="E4" s="239"/>
      <c r="F4" s="660" t="s">
        <v>43</v>
      </c>
      <c r="G4" s="660"/>
      <c r="H4" s="660"/>
      <c r="I4" s="660"/>
      <c r="J4" s="239"/>
      <c r="K4" s="252"/>
      <c r="L4" s="240"/>
      <c r="M4" s="45"/>
      <c r="N4" s="45"/>
      <c r="O4" s="45"/>
    </row>
    <row r="5" spans="1:15" s="2" customFormat="1" ht="20.25" customHeight="1" x14ac:dyDescent="0.2">
      <c r="A5" s="628" t="s">
        <v>54</v>
      </c>
      <c r="B5" s="655" t="s">
        <v>193</v>
      </c>
      <c r="C5" s="655"/>
      <c r="D5" s="630" t="s">
        <v>4</v>
      </c>
      <c r="E5" s="661" t="s">
        <v>761</v>
      </c>
      <c r="F5" s="663" t="s">
        <v>759</v>
      </c>
      <c r="G5" s="665" t="s">
        <v>19</v>
      </c>
      <c r="H5" s="661" t="s">
        <v>760</v>
      </c>
      <c r="I5" s="665" t="s">
        <v>19</v>
      </c>
      <c r="J5" s="646" t="s">
        <v>5</v>
      </c>
      <c r="K5" s="665" t="s">
        <v>3</v>
      </c>
      <c r="L5" s="635" t="s">
        <v>42</v>
      </c>
    </row>
    <row r="6" spans="1:15" s="2" customFormat="1" ht="20.25" customHeight="1" thickBot="1" x14ac:dyDescent="0.25">
      <c r="A6" s="629"/>
      <c r="B6" s="670" t="s">
        <v>456</v>
      </c>
      <c r="C6" s="670"/>
      <c r="D6" s="631"/>
      <c r="E6" s="662"/>
      <c r="F6" s="664"/>
      <c r="G6" s="666"/>
      <c r="H6" s="662"/>
      <c r="I6" s="666"/>
      <c r="J6" s="647"/>
      <c r="K6" s="666"/>
      <c r="L6" s="636"/>
    </row>
    <row r="7" spans="1:15" s="2" customFormat="1" ht="31.7" customHeight="1" x14ac:dyDescent="0.2">
      <c r="A7" s="278" t="s">
        <v>17</v>
      </c>
      <c r="B7" s="343"/>
      <c r="C7" s="344"/>
      <c r="D7" s="296"/>
      <c r="E7" s="297"/>
      <c r="F7" s="298"/>
      <c r="G7" s="302"/>
      <c r="H7" s="297"/>
      <c r="I7" s="302"/>
      <c r="J7" s="299"/>
      <c r="K7" s="300"/>
      <c r="L7" s="286"/>
    </row>
    <row r="8" spans="1:15" s="60" customFormat="1" ht="56.25" customHeight="1" x14ac:dyDescent="0.2">
      <c r="A8" s="61" t="s">
        <v>79</v>
      </c>
      <c r="B8" s="62"/>
      <c r="C8" s="66"/>
      <c r="D8" s="62"/>
      <c r="E8" s="63">
        <v>200</v>
      </c>
      <c r="F8" s="224">
        <v>200</v>
      </c>
      <c r="G8" s="67">
        <f>+(F8-E8)/E8</f>
        <v>0</v>
      </c>
      <c r="H8" s="63">
        <v>200</v>
      </c>
      <c r="I8" s="67">
        <f>+(H8-F8)/F8</f>
        <v>0</v>
      </c>
      <c r="J8" s="64">
        <v>34600</v>
      </c>
      <c r="K8" s="65"/>
      <c r="L8" s="96" t="s">
        <v>138</v>
      </c>
    </row>
    <row r="9" spans="1:15" s="60" customFormat="1" ht="24.95" customHeight="1" x14ac:dyDescent="0.2">
      <c r="A9" s="178"/>
      <c r="B9" s="53"/>
      <c r="C9" s="54"/>
      <c r="D9" s="55"/>
      <c r="E9" s="63"/>
      <c r="F9" s="226"/>
      <c r="G9" s="67"/>
      <c r="H9" s="63"/>
      <c r="I9" s="67"/>
      <c r="J9" s="48"/>
      <c r="K9" s="49"/>
      <c r="L9" s="96"/>
    </row>
    <row r="10" spans="1:15" s="60" customFormat="1" ht="24.95" customHeight="1" x14ac:dyDescent="0.2">
      <c r="A10" s="569" t="s">
        <v>82</v>
      </c>
      <c r="B10" s="62"/>
      <c r="C10" s="66"/>
      <c r="D10" s="62"/>
      <c r="E10" s="63">
        <v>1670</v>
      </c>
      <c r="F10" s="224">
        <v>1670</v>
      </c>
      <c r="G10" s="67">
        <f t="shared" ref="G10:G15" si="0">+(F10-E10)/E10</f>
        <v>0</v>
      </c>
      <c r="H10" s="63">
        <v>1670</v>
      </c>
      <c r="I10" s="67">
        <f t="shared" ref="I10:I15" si="1">+(H10-F10)/F10</f>
        <v>0</v>
      </c>
      <c r="J10" s="64">
        <v>34600</v>
      </c>
      <c r="K10" s="65" t="s">
        <v>116</v>
      </c>
      <c r="L10" s="96" t="s">
        <v>326</v>
      </c>
    </row>
    <row r="11" spans="1:15" s="60" customFormat="1" ht="28.5" customHeight="1" x14ac:dyDescent="0.2">
      <c r="A11" s="569" t="s">
        <v>83</v>
      </c>
      <c r="B11" s="62"/>
      <c r="C11" s="66"/>
      <c r="D11" s="62"/>
      <c r="E11" s="63">
        <v>1821</v>
      </c>
      <c r="F11" s="224">
        <v>1821</v>
      </c>
      <c r="G11" s="67">
        <f t="shared" si="0"/>
        <v>0</v>
      </c>
      <c r="H11" s="63">
        <v>1821</v>
      </c>
      <c r="I11" s="67">
        <f t="shared" si="1"/>
        <v>0</v>
      </c>
      <c r="J11" s="64">
        <v>34600</v>
      </c>
      <c r="K11" s="65" t="s">
        <v>116</v>
      </c>
      <c r="L11" s="96" t="s">
        <v>326</v>
      </c>
    </row>
    <row r="12" spans="1:15" s="60" customFormat="1" ht="29.25" customHeight="1" x14ac:dyDescent="0.2">
      <c r="A12" s="61" t="s">
        <v>84</v>
      </c>
      <c r="B12" s="62"/>
      <c r="C12" s="66"/>
      <c r="D12" s="62"/>
      <c r="E12" s="63">
        <v>1958</v>
      </c>
      <c r="F12" s="224">
        <v>1958</v>
      </c>
      <c r="G12" s="67">
        <f t="shared" si="0"/>
        <v>0</v>
      </c>
      <c r="H12" s="63">
        <v>1958</v>
      </c>
      <c r="I12" s="67">
        <f t="shared" si="1"/>
        <v>0</v>
      </c>
      <c r="J12" s="64">
        <v>34600</v>
      </c>
      <c r="K12" s="65" t="s">
        <v>116</v>
      </c>
      <c r="L12" s="96" t="s">
        <v>326</v>
      </c>
    </row>
    <row r="13" spans="1:15" s="60" customFormat="1" ht="27.95" customHeight="1" x14ac:dyDescent="0.2">
      <c r="A13" s="61" t="s">
        <v>85</v>
      </c>
      <c r="B13" s="62"/>
      <c r="C13" s="66"/>
      <c r="D13" s="62"/>
      <c r="E13" s="63">
        <v>1821</v>
      </c>
      <c r="F13" s="224">
        <v>1821</v>
      </c>
      <c r="G13" s="67">
        <f t="shared" si="0"/>
        <v>0</v>
      </c>
      <c r="H13" s="63">
        <v>1821</v>
      </c>
      <c r="I13" s="67">
        <f t="shared" si="1"/>
        <v>0</v>
      </c>
      <c r="J13" s="64">
        <v>34600</v>
      </c>
      <c r="K13" s="65" t="s">
        <v>116</v>
      </c>
      <c r="L13" s="96" t="s">
        <v>326</v>
      </c>
    </row>
    <row r="14" spans="1:15" s="60" customFormat="1" ht="27" customHeight="1" x14ac:dyDescent="0.2">
      <c r="A14" s="61" t="s">
        <v>86</v>
      </c>
      <c r="B14" s="62"/>
      <c r="C14" s="66"/>
      <c r="D14" s="62"/>
      <c r="E14" s="63">
        <v>1757</v>
      </c>
      <c r="F14" s="224">
        <v>1757</v>
      </c>
      <c r="G14" s="67">
        <f t="shared" si="0"/>
        <v>0</v>
      </c>
      <c r="H14" s="63">
        <v>1757</v>
      </c>
      <c r="I14" s="67">
        <f t="shared" si="1"/>
        <v>0</v>
      </c>
      <c r="J14" s="64">
        <v>34600</v>
      </c>
      <c r="K14" s="65" t="s">
        <v>116</v>
      </c>
      <c r="L14" s="96" t="s">
        <v>326</v>
      </c>
    </row>
    <row r="15" spans="1:15" s="60" customFormat="1" ht="26.25" customHeight="1" x14ac:dyDescent="0.2">
      <c r="A15" s="61" t="s">
        <v>87</v>
      </c>
      <c r="B15" s="62"/>
      <c r="C15" s="66"/>
      <c r="D15" s="62"/>
      <c r="E15" s="63">
        <v>2151</v>
      </c>
      <c r="F15" s="224">
        <v>2151</v>
      </c>
      <c r="G15" s="67">
        <f t="shared" si="0"/>
        <v>0</v>
      </c>
      <c r="H15" s="63">
        <v>2151</v>
      </c>
      <c r="I15" s="67">
        <f t="shared" si="1"/>
        <v>0</v>
      </c>
      <c r="J15" s="64">
        <v>34600</v>
      </c>
      <c r="K15" s="65" t="s">
        <v>116</v>
      </c>
      <c r="L15" s="96" t="s">
        <v>326</v>
      </c>
    </row>
    <row r="16" spans="1:15" s="60" customFormat="1" ht="27" customHeight="1" x14ac:dyDescent="0.2">
      <c r="A16" s="61"/>
      <c r="B16" s="62"/>
      <c r="C16" s="66"/>
      <c r="D16" s="62"/>
      <c r="E16" s="63"/>
      <c r="F16" s="224"/>
      <c r="G16" s="67"/>
      <c r="H16" s="63"/>
      <c r="I16" s="67"/>
      <c r="J16" s="64"/>
      <c r="K16" s="65"/>
      <c r="L16" s="96"/>
    </row>
    <row r="17" spans="1:12" s="60" customFormat="1" ht="75.75" customHeight="1" x14ac:dyDescent="0.2">
      <c r="A17" s="399" t="s">
        <v>88</v>
      </c>
      <c r="B17" s="400"/>
      <c r="C17" s="414"/>
      <c r="D17" s="400"/>
      <c r="E17" s="401">
        <v>2400</v>
      </c>
      <c r="F17" s="402">
        <v>2544</v>
      </c>
      <c r="G17" s="403">
        <f>+(F17-E17)/E17</f>
        <v>0.06</v>
      </c>
      <c r="H17" s="401">
        <v>2544</v>
      </c>
      <c r="I17" s="403">
        <f t="shared" ref="I17:I18" si="2">+(H17-F17)/F17</f>
        <v>0</v>
      </c>
      <c r="J17" s="404">
        <v>34600</v>
      </c>
      <c r="K17" s="405" t="s">
        <v>116</v>
      </c>
      <c r="L17" s="406" t="s">
        <v>723</v>
      </c>
    </row>
    <row r="18" spans="1:12" s="60" customFormat="1" ht="55.5" customHeight="1" x14ac:dyDescent="0.2">
      <c r="A18" s="399" t="s">
        <v>641</v>
      </c>
      <c r="B18" s="400"/>
      <c r="C18" s="414"/>
      <c r="D18" s="400"/>
      <c r="E18" s="401">
        <v>1890</v>
      </c>
      <c r="F18" s="402">
        <v>2005</v>
      </c>
      <c r="G18" s="403">
        <f>+(F18-E18)/E18</f>
        <v>6.0846560846560843E-2</v>
      </c>
      <c r="H18" s="401">
        <v>2005</v>
      </c>
      <c r="I18" s="403">
        <f t="shared" si="2"/>
        <v>0</v>
      </c>
      <c r="J18" s="404">
        <v>34600</v>
      </c>
      <c r="K18" s="405" t="s">
        <v>642</v>
      </c>
      <c r="L18" s="406" t="s">
        <v>834</v>
      </c>
    </row>
    <row r="19" spans="1:12" s="2" customFormat="1" ht="25.5" x14ac:dyDescent="0.2">
      <c r="A19" s="61" t="s">
        <v>146</v>
      </c>
      <c r="B19" s="62"/>
      <c r="C19" s="66"/>
      <c r="D19" s="62"/>
      <c r="E19" s="63">
        <v>50</v>
      </c>
      <c r="F19" s="224">
        <v>50</v>
      </c>
      <c r="G19" s="67">
        <f>+(F19-E19)/E19</f>
        <v>0</v>
      </c>
      <c r="H19" s="63">
        <v>50</v>
      </c>
      <c r="I19" s="67">
        <f>+(H19-F19)/F19</f>
        <v>0</v>
      </c>
      <c r="J19" s="64">
        <v>34600</v>
      </c>
      <c r="K19" s="65" t="s">
        <v>487</v>
      </c>
      <c r="L19" s="96" t="s">
        <v>439</v>
      </c>
    </row>
    <row r="20" spans="1:12" s="2" customFormat="1" ht="22.5" customHeight="1" x14ac:dyDescent="0.2">
      <c r="A20" s="61"/>
      <c r="B20" s="62"/>
      <c r="C20" s="66"/>
      <c r="D20" s="62"/>
      <c r="E20" s="63"/>
      <c r="F20" s="224"/>
      <c r="G20" s="67"/>
      <c r="H20" s="63"/>
      <c r="I20" s="67"/>
      <c r="J20" s="64"/>
      <c r="K20" s="65"/>
      <c r="L20" s="96"/>
    </row>
    <row r="21" spans="1:12" s="2" customFormat="1" ht="22.5" customHeight="1" x14ac:dyDescent="0.2">
      <c r="A21" s="61" t="s">
        <v>184</v>
      </c>
      <c r="B21" s="62"/>
      <c r="C21" s="66"/>
      <c r="D21" s="62"/>
      <c r="E21" s="63">
        <v>30</v>
      </c>
      <c r="F21" s="224">
        <v>30</v>
      </c>
      <c r="G21" s="67">
        <f>+(F21-E21)/E21</f>
        <v>0</v>
      </c>
      <c r="H21" s="63">
        <v>30</v>
      </c>
      <c r="I21" s="67">
        <f>+(H21-F21)/F21</f>
        <v>0</v>
      </c>
      <c r="J21" s="64">
        <v>34600</v>
      </c>
      <c r="K21" s="65" t="s">
        <v>119</v>
      </c>
      <c r="L21" s="96"/>
    </row>
    <row r="22" spans="1:12" s="2" customFormat="1" ht="22.5" customHeight="1" x14ac:dyDescent="0.2">
      <c r="A22" s="68" t="s">
        <v>129</v>
      </c>
      <c r="B22" s="62"/>
      <c r="C22" s="66"/>
      <c r="D22" s="62"/>
      <c r="E22" s="63"/>
      <c r="F22" s="224"/>
      <c r="G22" s="67"/>
      <c r="H22" s="63"/>
      <c r="I22" s="67"/>
      <c r="J22" s="64"/>
      <c r="K22" s="65"/>
      <c r="L22" s="96"/>
    </row>
    <row r="23" spans="1:12" s="2" customFormat="1" ht="22.5" customHeight="1" x14ac:dyDescent="0.2">
      <c r="A23" s="61" t="s">
        <v>98</v>
      </c>
      <c r="B23" s="62"/>
      <c r="C23" s="66"/>
      <c r="D23" s="62"/>
      <c r="E23" s="63">
        <v>551</v>
      </c>
      <c r="F23" s="224">
        <v>551</v>
      </c>
      <c r="G23" s="67">
        <f t="shared" ref="G23:G24" si="3">+(F23-E23)/E23</f>
        <v>0</v>
      </c>
      <c r="H23" s="63">
        <v>551</v>
      </c>
      <c r="I23" s="67">
        <f t="shared" ref="I23:I24" si="4">+(H23-F23)/F23</f>
        <v>0</v>
      </c>
      <c r="J23" s="64">
        <v>34600</v>
      </c>
      <c r="K23" s="65" t="s">
        <v>119</v>
      </c>
      <c r="L23" s="96" t="s">
        <v>326</v>
      </c>
    </row>
    <row r="24" spans="1:12" s="2" customFormat="1" ht="22.5" customHeight="1" x14ac:dyDescent="0.2">
      <c r="A24" s="61" t="s">
        <v>89</v>
      </c>
      <c r="B24" s="62"/>
      <c r="C24" s="66"/>
      <c r="D24" s="62"/>
      <c r="E24" s="63">
        <v>630</v>
      </c>
      <c r="F24" s="224">
        <v>630</v>
      </c>
      <c r="G24" s="67">
        <f t="shared" si="3"/>
        <v>0</v>
      </c>
      <c r="H24" s="63">
        <v>630</v>
      </c>
      <c r="I24" s="67">
        <f t="shared" si="4"/>
        <v>0</v>
      </c>
      <c r="J24" s="64">
        <v>34600</v>
      </c>
      <c r="K24" s="65" t="s">
        <v>119</v>
      </c>
      <c r="L24" s="96" t="s">
        <v>326</v>
      </c>
    </row>
    <row r="25" spans="1:12" s="60" customFormat="1" ht="24.95" customHeight="1" x14ac:dyDescent="0.2">
      <c r="B25" s="168"/>
      <c r="F25" s="222"/>
      <c r="H25" s="222"/>
      <c r="K25" s="253"/>
    </row>
    <row r="26" spans="1:12" s="60" customFormat="1" ht="24.95" customHeight="1" x14ac:dyDescent="0.2">
      <c r="B26" s="654"/>
      <c r="C26" s="654"/>
      <c r="D26" s="654"/>
      <c r="E26" s="654"/>
      <c r="F26" s="222"/>
      <c r="H26" s="222"/>
      <c r="K26" s="253"/>
    </row>
    <row r="27" spans="1:12" s="2" customFormat="1" ht="24.95" customHeight="1" x14ac:dyDescent="0.2">
      <c r="B27" s="654"/>
      <c r="C27" s="654"/>
      <c r="D27" s="654"/>
      <c r="E27" s="654"/>
      <c r="F27" s="222"/>
      <c r="H27" s="43"/>
      <c r="K27" s="254"/>
    </row>
    <row r="28" spans="1:12" s="2" customFormat="1" ht="24.95" customHeight="1" x14ac:dyDescent="0.2">
      <c r="B28" s="244" t="s">
        <v>501</v>
      </c>
      <c r="C28" s="245"/>
      <c r="D28" s="245"/>
      <c r="E28" s="245"/>
      <c r="F28" s="43"/>
      <c r="H28" s="43"/>
      <c r="K28" s="254"/>
    </row>
    <row r="29" spans="1:12" s="2" customFormat="1" ht="24.95" customHeight="1" x14ac:dyDescent="0.2">
      <c r="B29" s="657" t="s">
        <v>571</v>
      </c>
      <c r="C29" s="657"/>
      <c r="D29" s="657"/>
      <c r="E29" s="657"/>
      <c r="F29" s="43" t="s">
        <v>825</v>
      </c>
      <c r="H29" s="43"/>
      <c r="K29" s="254"/>
    </row>
    <row r="30" spans="1:12" s="2" customFormat="1" ht="24.95" customHeight="1" x14ac:dyDescent="0.2">
      <c r="B30" s="375" t="s">
        <v>484</v>
      </c>
      <c r="C30" s="376"/>
      <c r="D30" s="376"/>
      <c r="E30" s="376"/>
      <c r="F30" s="43" t="s">
        <v>853</v>
      </c>
      <c r="H30" s="43"/>
      <c r="K30" s="254"/>
    </row>
    <row r="31" spans="1:12" s="2" customFormat="1" ht="24.95" customHeight="1" x14ac:dyDescent="0.2">
      <c r="B31" s="373" t="s">
        <v>485</v>
      </c>
      <c r="C31" s="374"/>
      <c r="D31" s="374"/>
      <c r="E31" s="374"/>
      <c r="F31" s="43" t="s">
        <v>854</v>
      </c>
      <c r="H31" s="43"/>
      <c r="K31" s="254"/>
    </row>
    <row r="32" spans="1:12" s="2" customFormat="1" ht="24.75" customHeight="1" x14ac:dyDescent="0.2">
      <c r="B32" s="169"/>
      <c r="F32" s="43"/>
      <c r="H32" s="43"/>
      <c r="K32" s="254"/>
    </row>
  </sheetData>
  <mergeCells count="17">
    <mergeCell ref="B26:E26"/>
    <mergeCell ref="B27:E27"/>
    <mergeCell ref="B29:E29"/>
    <mergeCell ref="B4:C4"/>
    <mergeCell ref="F4:I4"/>
    <mergeCell ref="G5:G6"/>
    <mergeCell ref="H5:H6"/>
    <mergeCell ref="I5:I6"/>
    <mergeCell ref="J5:J6"/>
    <mergeCell ref="K5:K6"/>
    <mergeCell ref="L5:L6"/>
    <mergeCell ref="B6:C6"/>
    <mergeCell ref="A5:A6"/>
    <mergeCell ref="B5:C5"/>
    <mergeCell ref="D5:D6"/>
    <mergeCell ref="E5:E6"/>
    <mergeCell ref="F5:F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topLeftCell="A2" workbookViewId="0">
      <selection activeCell="T22" sqref="T22"/>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TAB 1-Tuition</vt:lpstr>
      <vt:lpstr>TAB2 - Mandatory</vt:lpstr>
      <vt:lpstr>TAB 3- Mandatory2</vt:lpstr>
      <vt:lpstr>TAB 3- Mandatory2A</vt:lpstr>
      <vt:lpstr>TAB 4-Non-Mandatory </vt:lpstr>
      <vt:lpstr>TAB 4A-Non-Mand Changes Only</vt:lpstr>
      <vt:lpstr>TAB 5-Cost of Attendance</vt:lpstr>
      <vt:lpstr>Tab 6 Room &amp; Board</vt:lpstr>
      <vt:lpstr>Tab 7 - documentation</vt:lpstr>
      <vt:lpstr>'TAB 4A-Non-Mand Changes Only'!Print_Area</vt:lpstr>
      <vt:lpstr>'TAB 4-Non-Mandatory '!Print_Area</vt:lpstr>
      <vt:lpstr>'TAB2 - Mandatory'!Print_Area</vt:lpstr>
      <vt:lpstr>'TAB 4A-Non-Mand Changes Only'!Print_Titles</vt:lpstr>
      <vt:lpstr>'TAB 4-Non-Mandatory '!Print_Titles</vt:lpstr>
    </vt:vector>
  </TitlesOfParts>
  <Company>Montana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lhumberger</dc:creator>
  <cp:lastModifiedBy>Lyons, Shauna</cp:lastModifiedBy>
  <cp:lastPrinted>2022-03-07T20:26:25Z</cp:lastPrinted>
  <dcterms:created xsi:type="dcterms:W3CDTF">2005-01-26T00:18:21Z</dcterms:created>
  <dcterms:modified xsi:type="dcterms:W3CDTF">2022-03-07T21:16:10Z</dcterms:modified>
</cp:coreProperties>
</file>